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firstSheet="1" activeTab="1"/>
  </bookViews>
  <sheets>
    <sheet name="Приложение 4" sheetId="5" state="hidden" r:id="rId1"/>
    <sheet name="Приложение 3" sheetId="1" r:id="rId2"/>
    <sheet name="Лист1" sheetId="6" r:id="rId3"/>
  </sheets>
  <definedNames>
    <definedName name="_xlnm._FilterDatabase" localSheetId="1" hidden="1">'Приложение 3'!$A$19:$CF$86</definedName>
    <definedName name="_xlnm.Print_Titles" localSheetId="1">'Приложение 3'!$16:$18</definedName>
    <definedName name="_xlnm.Print_Titles" localSheetId="0">'Приложение 4'!$13:$14</definedName>
    <definedName name="_xlnm.Print_Area" localSheetId="1">'Приложение 3'!$B$2:$AJ$82</definedName>
    <definedName name="_xlnm.Print_Area" localSheetId="0">'Приложение 4'!$A$1:$AD$109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6" i="1"/>
  <c r="Z96"/>
  <c r="AD52"/>
  <c r="AE43"/>
  <c r="AD43"/>
  <c r="AG43"/>
  <c r="AF43"/>
  <c r="AC43"/>
  <c r="AC52"/>
  <c r="AB52"/>
  <c r="AB25" s="1"/>
  <c r="AI55"/>
  <c r="AI54"/>
  <c r="AC74"/>
  <c r="AB74"/>
  <c r="AB73" s="1"/>
  <c r="AD74"/>
  <c r="AD73" s="1"/>
  <c r="AI76"/>
  <c r="AC64"/>
  <c r="AB64"/>
  <c r="AI69"/>
  <c r="AI68"/>
  <c r="AB43"/>
  <c r="AI46"/>
  <c r="AC26"/>
  <c r="AI38"/>
  <c r="AB26"/>
  <c r="AI30"/>
  <c r="AI31"/>
  <c r="AI33"/>
  <c r="AH26"/>
  <c r="AG26"/>
  <c r="AF26"/>
  <c r="AE26"/>
  <c r="AI29"/>
  <c r="AI28"/>
  <c r="AH74"/>
  <c r="AH73" s="1"/>
  <c r="AG74"/>
  <c r="AG73" s="1"/>
  <c r="AF74"/>
  <c r="AF73" s="1"/>
  <c r="AE74"/>
  <c r="AE73" s="1"/>
  <c r="AI80"/>
  <c r="AH52"/>
  <c r="AG52"/>
  <c r="AF52"/>
  <c r="AE52"/>
  <c r="AI40"/>
  <c r="AI41"/>
  <c r="AI57"/>
  <c r="AC53"/>
  <c r="AI53" s="1"/>
  <c r="AI62"/>
  <c r="AI61"/>
  <c r="AI59"/>
  <c r="AI35"/>
  <c r="AI32"/>
  <c r="AI27"/>
  <c r="AI56"/>
  <c r="AH43"/>
  <c r="AD65"/>
  <c r="AH65"/>
  <c r="AH64" s="1"/>
  <c r="AG65"/>
  <c r="AG64" s="1"/>
  <c r="AF65"/>
  <c r="AF64" s="1"/>
  <c r="AE65"/>
  <c r="AE64" s="1"/>
  <c r="AB44"/>
  <c r="AD64"/>
  <c r="AI71"/>
  <c r="AI34"/>
  <c r="AI70"/>
  <c r="AI50"/>
  <c r="AI78"/>
  <c r="AA41" i="5"/>
  <c r="AA24"/>
  <c r="AB18"/>
  <c r="O17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C73" i="1"/>
  <c r="AG25" l="1"/>
  <c r="AI52"/>
  <c r="AE25"/>
  <c r="AE20" s="1"/>
  <c r="AG20"/>
  <c r="AF25"/>
  <c r="AF20" s="1"/>
  <c r="AA23" i="5"/>
  <c r="AA18" s="1"/>
  <c r="AI26" i="1"/>
  <c r="AB20"/>
  <c r="AI65"/>
  <c r="AI74"/>
  <c r="AH25"/>
  <c r="AH20" s="1"/>
  <c r="AI73"/>
  <c r="AC25"/>
  <c r="AI64"/>
  <c r="AC20" l="1"/>
  <c r="AI43" l="1"/>
  <c r="AI48"/>
  <c r="AD25"/>
  <c r="AD20" s="1"/>
  <c r="AI20" s="1"/>
  <c r="AI25" l="1"/>
</calcChain>
</file>

<file path=xl/sharedStrings.xml><?xml version="1.0" encoding="utf-8"?>
<sst xmlns="http://schemas.openxmlformats.org/spreadsheetml/2006/main" count="688" uniqueCount="158">
  <si>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</si>
  <si>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</si>
  <si>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</si>
  <si>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</si>
  <si>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</si>
  <si>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</si>
  <si>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</si>
  <si>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</si>
  <si>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</si>
  <si>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</si>
  <si>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</si>
  <si>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</si>
  <si>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</si>
  <si>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</si>
  <si>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r>
      <rPr>
        <sz val="5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_______» ________________________ 20_____ г.</t>
    </r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</si>
  <si>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</si>
  <si>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t>Критерий выполнения в рамках</t>
    </r>
    <r>
      <rPr>
        <sz val="10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</si>
  <si>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причины отклонений от плана</t>
  </si>
  <si>
    <t>индексы  освоения  бюджетных средств  и достижения  плановых значений показателей</t>
  </si>
  <si>
    <t>факт</t>
  </si>
  <si>
    <t>план</t>
  </si>
  <si>
    <t>Отчет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</si>
  <si>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</si>
  <si>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</si>
  <si>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</si>
  <si>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</si>
  <si>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</si>
  <si>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</si>
  <si>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</si>
  <si>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1.Программа - муниципальная программа  муниципального образования Тверской области "Калининский район"</t>
  </si>
  <si>
    <t xml:space="preserve">2. Подпрограмма  - подпрограмма муниципальной  программы  муниципального образования Тверской области "Калининский район" </t>
  </si>
  <si>
    <t>%</t>
  </si>
  <si>
    <t>ед.</t>
  </si>
  <si>
    <t>Приложение  2</t>
  </si>
  <si>
    <t>Показатель цели 1  "Улучшение транспортно-эксплуатационного состояния автомобильных дорог и повышение безопасности дорожного движения"</t>
  </si>
  <si>
    <t>Показатель цели 2 "Повышение эффективности и надежности функционировани дорожных сетей"</t>
  </si>
  <si>
    <t>Показатель цели 3 "Снижение количества ДТП с пострадавшими и сокращение смертности в результате ДТП, сокращение числа пострадавших в результате ДТП, а также сокращение метриального ущерба от ДТП"</t>
  </si>
  <si>
    <t>Показатель мероприятия  подпрограммы 1   ""</t>
  </si>
  <si>
    <t xml:space="preserve">Показатель мероприятия подпрограммы  1 ""  </t>
  </si>
  <si>
    <t>Показатель 1   задачи подпрограммы 2  "сокращение числа лиц, погибших в результате дорожно-транспортных происшествий, и количества дорожно-транспортных происшествий с пострадавшими."</t>
  </si>
  <si>
    <t>чел.</t>
  </si>
  <si>
    <t>показатель мероприятия подпрограммы 2</t>
  </si>
  <si>
    <t>показатель мероприятия 2</t>
  </si>
  <si>
    <r>
      <rPr>
        <b/>
        <sz val="9"/>
        <rFont val="Times New Roman"/>
        <family val="1"/>
        <charset val="204"/>
      </rPr>
      <t>Задача 2 подпрограммы 2</t>
    </r>
    <r>
      <rPr>
        <sz val="9"/>
        <rFont val="Times New Roman"/>
        <family val="1"/>
        <charset val="204"/>
      </rPr>
      <t xml:space="preserve"> «Мероприятия, направленные на развитие системы оказания помощи лицам, пострадавшим в результате дорожно-транспортных происшествий» </t>
    </r>
  </si>
  <si>
    <t xml:space="preserve">Показатель мероприятия </t>
  </si>
  <si>
    <r>
      <rPr>
        <b/>
        <sz val="9"/>
        <rFont val="Times New Roman"/>
        <family val="1"/>
        <charset val="204"/>
      </rPr>
      <t>Мероприятие подпрограммы 3.001</t>
    </r>
    <r>
      <rPr>
        <sz val="9"/>
        <rFont val="Times New Roman"/>
        <family val="1"/>
        <charset val="204"/>
      </rPr>
      <t xml:space="preserve">  "Проведение работ по зимнему содержанию автомобильных дорог регионального значения 3 класса"</t>
    </r>
  </si>
  <si>
    <r>
      <rPr>
        <b/>
        <sz val="9"/>
        <rFont val="Times New Roman"/>
        <family val="1"/>
        <charset val="204"/>
      </rPr>
      <t>Мероприятие подпрограммы 3.002</t>
    </r>
    <r>
      <rPr>
        <sz val="9"/>
        <rFont val="Times New Roman"/>
        <family val="1"/>
        <charset val="204"/>
      </rPr>
      <t xml:space="preserve">  "Проведение работ по летнему содержанию автомобильных дорог регионального значения 3 класса"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</si>
  <si>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"Повышение сбалансированности, эффективности и безопасности функционирования сути автомобильных дорог общего пользования, обеспечивающей жизненно важные интересы для развития экономики и социальной сферы района"</t>
    </r>
  </si>
  <si>
    <r>
      <rPr>
        <b/>
        <sz val="9"/>
        <rFont val="Times New Roman"/>
        <family val="1"/>
        <charset val="204"/>
      </rPr>
      <t>Подпрограмма 3</t>
    </r>
    <r>
      <rPr>
        <sz val="9"/>
        <rFont val="Times New Roman"/>
        <family val="1"/>
        <charset val="204"/>
      </rPr>
      <t xml:space="preserve">  "Содержание  автомобильных  дорог  регионального  значения 3  класса в Калининском районе  Тверской  области "</t>
    </r>
  </si>
  <si>
    <t>Главный администратор  (администратор)  муниципальной  программы муниципального образования  Тверской области "Калининский район"-администрация муниципального образования Тверской области "Калининский район"</t>
  </si>
  <si>
    <t>тыс. рублей, местные</t>
  </si>
  <si>
    <r>
      <rPr>
        <b/>
        <sz val="9"/>
        <rFont val="Times New Roman"/>
        <family val="1"/>
        <charset val="204"/>
      </rPr>
      <t>Административное мероприятие подпрограммы 2.003</t>
    </r>
    <r>
      <rPr>
        <sz val="9"/>
        <rFont val="Times New Roman"/>
        <family val="1"/>
        <charset val="204"/>
      </rPr>
      <t xml:space="preserve"> "создание системы управления и мониторинга реализации Программы совершенствование нормативно-правовой базы в области обеспечения безопасности дорожного движения"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</si>
  <si>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 2.002</t>
    </r>
    <r>
      <rPr>
        <sz val="9"/>
        <rFont val="Times New Roman"/>
        <family val="1"/>
        <charset val="204"/>
      </rPr>
      <t xml:space="preserve"> "обоснование приоритетных направлений профилактики дорожно-транспортных происшествий и снижения тяжести их последствий, построение оптимальных моделей управления системой безопасности дорожного движения"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</si>
  <si>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 2.001</t>
    </r>
    <r>
      <rPr>
        <sz val="9"/>
        <rFont val="Times New Roman"/>
        <family val="1"/>
        <charset val="204"/>
      </rPr>
      <t xml:space="preserve"> "выработка политики в области обеспечения безопасности дорожного движения, совершенствование научных основ определения закономерностей возникновения дорожно-транспортных происшествий"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</si>
  <si>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подпрограммы </t>
    </r>
    <r>
      <rPr>
        <sz val="9"/>
        <rFont val="Times New Roman"/>
        <family val="1"/>
        <charset val="204"/>
      </rPr>
      <t xml:space="preserve">2.005 «Распространение информационно-пропагандистской продукции по безопасности дорожного движения в дошкольных и общеобразовательных учреждениях. Приобретение светоотражающих нашивок (фликеров) для воспитанников дошкольных учреждений, первоклассников школ района».
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</si>
  <si>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2.004 «Проведение конкурсов на знание ПДД, смотров работ школ и детских дошкольных учреждений района на лучшую организацию работы по профилактике детского дорожно-транспортного травматизма, участие в районном и областном конкурсе соревновании юных инспекторов движения «Безопасное колесо», художественных и творческих конкурсов по тематике БДД»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</si>
  <si>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2.003 "«Комиссионная проверка технического состояния автомобильных дорог, дорожных сооружений, согласно схем школьных маршрутов, подъездов к ДОУ. Организация комплексной проверки АТС, обеспечивающие школьные перевозки. Проведения семинаров по ПДД и обеспечения безопасности дорожного движения с водительским составом, осуществляющий школьные перевозки»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</si>
  <si>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2.002 «Организация шефства над школами района, проведение лекций, бесед и других мероприятий по тематике: мероприятия по обеспечению безопасности дорожного движения и дорожно-транспортного травматизма, создание отрядов юных инспекторов движения». 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</si>
  <si>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2.001 «Организация, подготовка и размещение информационных материалов в средствах массовой информации по вопросам безопасности дорожного движения и общественном транспорте в учреждениях культуры и других зрелищных местах». </t>
    </r>
  </si>
  <si>
    <t xml:space="preserve">Мероприятие   подпрограммы 1.001 "ремонт моста через р.Орша на автомобильной дороге Беле-Кушальское -Романово (ПИР)" </t>
  </si>
  <si>
    <t xml:space="preserve">Мероприятие   подпрограммы 1.002 "ремонт моста через р.Шостка на автодороге Игрище - Ивановское  Медновское сельское поселение" </t>
  </si>
  <si>
    <t>исполнение судебных решений</t>
  </si>
  <si>
    <t>Б</t>
  </si>
  <si>
    <t>О</t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</si>
  <si>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 "Повышение безопасности дорожного движенияна территории муниципальном образовании Тверской области "Калининский район" на 2017-2019 годы"</t>
    </r>
  </si>
  <si>
    <r>
      <rPr>
        <b/>
        <sz val="9"/>
        <rFont val="Times New Roman"/>
        <family val="1"/>
        <charset val="204"/>
      </rPr>
      <t>Задача 1  подпрограммы 2</t>
    </r>
    <r>
      <rPr>
        <sz val="9"/>
        <rFont val="Times New Roman"/>
        <family val="1"/>
        <charset val="204"/>
      </rPr>
      <t xml:space="preserve"> "сокращение на 25% количества лиц, погибших в результате дорожно-транспортных происшествий, и на 5% -количества дорожно-транспортных происшествий с пострадавшими в 2017 году по сравнению с 2012 годом, сокращение детского дорожно-транспортного травматизма; совершенствование организации движения транспорта и пешеходов в населённых  пунктах». </t>
    </r>
  </si>
  <si>
    <t>к муниципальной программе "Развитие дорожного хозяйства и обеспечения безопасности дорожного движения муниципального образования Тверской области "Калининский район" на 2017-2019 годы"</t>
  </si>
  <si>
    <t>о реализации муниципальной   программы  "Развитие дорожного хозяйства и обеспечения безопасности дорожного движения муниципального образования Тверской области "Калининский район" на 2017-2019 годы"</t>
  </si>
  <si>
    <t xml:space="preserve">         (за  квартал 2017 года) </t>
  </si>
  <si>
    <r>
      <rPr>
        <b/>
        <sz val="9"/>
        <rFont val="Times New Roman"/>
        <family val="1"/>
        <charset val="204"/>
      </rPr>
      <t>Задача 1  подпрограммы 1</t>
    </r>
    <r>
      <rPr>
        <sz val="9"/>
        <rFont val="Times New Roman"/>
        <family val="1"/>
        <charset val="204"/>
      </rPr>
      <t xml:space="preserve"> "Текущий ремонт автомобильных дорог общего пользования и исскуственных сооружений на нихместного значения"  </t>
    </r>
  </si>
  <si>
    <t>Показатель 1   задачи подпрограммы 1 "Общая площаадь отремонтированных (построенных, реконструированных) автомобильных дорог и исскуственых сооружений"</t>
  </si>
  <si>
    <r>
      <rPr>
        <b/>
        <sz val="9"/>
        <rFont val="Times New Roman"/>
        <family val="1"/>
        <charset val="204"/>
      </rPr>
      <t>Задача 2  подпрограммы 1</t>
    </r>
    <r>
      <rPr>
        <sz val="9"/>
        <rFont val="Times New Roman"/>
        <family val="1"/>
        <charset val="204"/>
      </rPr>
      <t xml:space="preserve"> "Содержание автомобильных дорог общего пользования и искуствнных сооруженицй на них" </t>
    </r>
  </si>
  <si>
    <t>Показатель 2 мероприятия  подпрограммы 1   "количество установленных (замененных) дорожных знаков на автомобильных дорогах Калининского района"</t>
  </si>
  <si>
    <t>Показатель 3 мероприятия  подпрограммы 1   "Количество прведенных обследований, диагностики автомобильных дорог, и составленных смет"</t>
  </si>
  <si>
    <t>Мероприятие    подпрограммы 1.003 "Ремонт участка автомобильной дороги М10 "Россия" - Городня - Ширяково - Зеленец-Савино" 3,5к м в Заволжском сельском поселении Калининского района"</t>
  </si>
  <si>
    <t>Мероприятие    подпрограммы 1.004  "Ремонт  автомобильной дороги общего пользования местного значения "Башмаково-Курово" 3,2 км в Верхневолжском сельском поселении Калининского района"</t>
  </si>
  <si>
    <t>Мероприятие    подпрограммы 1.005  "Ремонт автомобильной дороги местного значения Садыково - Теребино  5,0 км в Кулицком сельском поселении Калининского района"</t>
  </si>
  <si>
    <t>Мероприятие    подпрограммы 1.06  "Ремонт автомобильной дороги Почеп - Давыдово"  в Славновноском сельском поселении Калининского района"</t>
  </si>
  <si>
    <t>Мероприятие    подпрограммы 2.001  "Выполнение работ по зимнему и летнему содержанию автомобильных дорог местного значения"</t>
  </si>
  <si>
    <t>Подпрограмма  1  "Модернизация сети автомобильных дорог муниципального образования Тверской области "Калининский район" на 2017-2019 годы"</t>
  </si>
  <si>
    <t>Мероприятие    подпрограммы 2.002 Субсидии сельским поселениям на полномочия в части дорожной деятельности в отношении автомобильных дорог местного значения вне границ населенных пунктов</t>
  </si>
  <si>
    <r>
      <rPr>
        <b/>
        <sz val="9"/>
        <rFont val="Times New Roman"/>
        <family val="1"/>
        <charset val="204"/>
      </rPr>
      <t>Задача 1 подпрограммы 3</t>
    </r>
    <r>
      <rPr>
        <sz val="9"/>
        <rFont val="Times New Roman"/>
        <family val="1"/>
        <charset val="204"/>
      </rPr>
      <t xml:space="preserve"> "Обеспечение круглосуточного бесперебойного и безопасного движения транспортных средств на автомобильных дорогах регионального значений 3класса"</t>
    </r>
  </si>
  <si>
    <r>
      <rPr>
        <b/>
        <sz val="9"/>
        <rFont val="Times New Roman"/>
        <family val="1"/>
        <charset val="204"/>
      </rPr>
      <t>Задача 2 подпрограммы 3</t>
    </r>
    <r>
      <rPr>
        <sz val="9"/>
        <rFont val="Times New Roman"/>
        <family val="1"/>
        <charset val="204"/>
      </rPr>
      <t xml:space="preserve"> "Обеспечениекачественного выполнения работ по содержанию автомобильных дорог"</t>
    </r>
  </si>
  <si>
    <t>Результаты реализации   программы   в  2017 году</t>
  </si>
  <si>
    <t xml:space="preserve">Показатель 1 задачи 2 подпрограммы 3 </t>
  </si>
  <si>
    <t xml:space="preserve"> Мероприятие    подпрограммы 2.003 проведение диагностики автомобильных дорог, искуственных сооружений, составление и согласование сметной документации, и прочие затраты</t>
  </si>
  <si>
    <t>Мероприятие    подпрограммы 1.07  "Ремонт автомобильной дороги местного значения Эммаусского сельского поселения Калининского района "Эммаус - Мятлево"</t>
  </si>
  <si>
    <t>Показатель 1 задачи подпрограммы 3 "количество поступления робращений от жителей и организаций</t>
  </si>
  <si>
    <t>м2</t>
  </si>
  <si>
    <t>Показатель1  мероприятия  подпрограммы 1   "Общая протяженность содержания автомобильных дорог района и искусственных сооружений на них"</t>
  </si>
  <si>
    <t>км</t>
  </si>
  <si>
    <t xml:space="preserve">Показатель мероприятия подпрограммы  1 "Количество сельских поселений"  </t>
  </si>
  <si>
    <t>тыс.рублей</t>
  </si>
  <si>
    <t>Годы реализации</t>
  </si>
  <si>
    <t>Показатель цели 2 "Повышение эффективности и надежности функционирования дорожных сетей"</t>
  </si>
  <si>
    <t>Показатель цели 3 "Снижение количества ДТП с пострадавшими и сокращение смертности в результате ДТП, сокращение числа пострадавших в результате ДТП, а также сокращение материального ущерба от ДТП"</t>
  </si>
  <si>
    <t>Мероприятие 2.01  "Выполнение работ по летнему и зимнему содержанию автомобильных дорог местного значения ."</t>
  </si>
  <si>
    <t>Показатель задачи 3" Общая площадь отремонтированных дворовых территорий многоквартирных домов и подъездов к ним"</t>
  </si>
  <si>
    <t>Показатель 1   задачи подпрограммы 2  "Сокращение числа лиц, погибших в результате дорожно-транспортных происшествий"</t>
  </si>
  <si>
    <t>Мероприятие подрограммы 1.01 "Проведение мероприятий в целях обеспечения безопасности дорожного движения на автомобильных дорогах общего пользования местного значения"</t>
  </si>
  <si>
    <t>Показатель 2 задачи подпрограммы 2 " Сокращение дорожно-транспортных происшествий с пострадавшими"</t>
  </si>
  <si>
    <t>м.кв.</t>
  </si>
  <si>
    <t>Показатель 1   задачи подпрограммы 1 "Общая протяженность отремонтированных (построенных, реконструированных) автомобильных дорог и искусственых сооружений"</t>
  </si>
  <si>
    <t>Показатель мероприятия "Протяженность автомобильных дорог регионального значения 3 класса"</t>
  </si>
  <si>
    <t>х</t>
  </si>
  <si>
    <t>Показатель 1 задачи подпрограммы 3 "Протяженность дорог, обеспеченных круглосуточным бесперебойным и безопасным движением транспортных средств"</t>
  </si>
  <si>
    <t>S</t>
  </si>
  <si>
    <r>
      <rPr>
        <b/>
        <sz val="11"/>
        <rFont val="Times New Roman"/>
        <family val="1"/>
        <charset val="204"/>
      </rPr>
      <t>Задача 1 подпрограммы 3</t>
    </r>
    <r>
      <rPr>
        <sz val="11"/>
        <rFont val="Times New Roman"/>
        <family val="1"/>
        <charset val="204"/>
      </rPr>
      <t xml:space="preserve"> "Обеспечение круглосуточного бесперебойного и безопасного движения транспортных средств на автомобильных дорогах регионального значений 3класса"</t>
    </r>
  </si>
  <si>
    <t>Показатель меропрриятия "Сокращение дорожно-транспортных происшествий с пострадавшими"</t>
  </si>
  <si>
    <t xml:space="preserve">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</si>
  <si>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</si>
  <si>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 xml:space="preserve">Отетственный исполнитель  муниципальной  программы - отдел дорожно-транспортной инфраструктуры администрации Калининского муниципального округа Тверской области </t>
  </si>
  <si>
    <t>Финансовый год, предшествую-щий реализации программы</t>
  </si>
  <si>
    <t>2029</t>
  </si>
  <si>
    <r>
      <rPr>
        <b/>
        <sz val="11"/>
        <rFont val="Times New Roman"/>
        <family val="1"/>
        <charset val="204"/>
      </rPr>
      <t>Цель программы</t>
    </r>
    <r>
      <rPr>
        <sz val="11"/>
        <rFont val="Times New Roman"/>
        <family val="1"/>
        <charset val="204"/>
      </rPr>
      <t xml:space="preserve">  "Повышение сбалансированности, эффективности и безопасности функционирования сети автомобильных дорог общего пользования, обеспечивающей жизненно важные интересы для развития экономики и социальной сферы округа"</t>
    </r>
  </si>
  <si>
    <t>Показатель 1  задачи 2    "Общая протяженность содержания автомобильных дорог округа и искусственных сооружений на них"</t>
  </si>
  <si>
    <t>Показатель 2  задачи 2    "Количество установленных (замененных) дорожных знаков на автомобильных дорогах Калининского округа"</t>
  </si>
  <si>
    <t>Показатель мероприятия   "Общая протяженность содержания автомобильных дорог округа и искусственных сооружений на них"</t>
  </si>
  <si>
    <t>Показатель мероприятия "Общая протяженность содержания автомобильных дорог округа и искусственных сооружений на них"</t>
  </si>
  <si>
    <t>«Развитие дорожного хозяйства и обеспечение безопасности дорожного движения Калининского муниципального округа Тверской области на 2024-2029 годы"</t>
  </si>
  <si>
    <t>Приложение 1 к муниципальной программе "Развитие дорожного хозяйства и обеспечения безопасности дорожного движения Калининского муниципального округа Тверской области  на 2024-2029 годы"</t>
  </si>
  <si>
    <t>Показатель Мероприятия 1.01 "Протяженность отремонтированных (построенных, реконструированных) автомобильных дорог и искусственых сооружений"</t>
  </si>
  <si>
    <t>Показатель мероприятия 3.03 "Площадь отремонтированных дворовых территорий муниципального образования"</t>
  </si>
  <si>
    <t xml:space="preserve">Характеристика муниципальной программы Калининского муниципального округа Тверской области </t>
  </si>
  <si>
    <t>Показатель мероприятия 3.01 "Площадь отремонтированных дворовых территорий многоквартирных домов и подъездов к ним"</t>
  </si>
  <si>
    <t>Показатель мероприятия 1.03 "протяженность автомобильных дорог регионального значения 3 класса"</t>
  </si>
  <si>
    <t>Мероприятие 2.03 Субсидии сельским поселениям на полномочия в части дорожной деятельности в отношении автомобильных дорог местного значения вне границ населенных пунктов</t>
  </si>
  <si>
    <t xml:space="preserve">Подпрограмма 3  "Содержание автомобильных  дорог регионального значения 3 класса Калининского муниципального округа Тверской области </t>
  </si>
  <si>
    <t>Д</t>
  </si>
  <si>
    <r>
      <rPr>
        <b/>
        <sz val="11"/>
        <rFont val="Times New Roman"/>
        <family val="1"/>
        <charset val="204"/>
      </rPr>
      <t>Задача 1 Подпрограммы 2</t>
    </r>
    <r>
      <rPr>
        <sz val="11"/>
        <rFont val="Times New Roman"/>
        <family val="1"/>
        <charset val="204"/>
      </rPr>
      <t xml:space="preserve"> "Расходы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 </t>
    </r>
  </si>
  <si>
    <t>Мероприятие 1.01 «Расходы на капитальный ремонт и ремонт улично-дорожной сети муниципальных образований Тверской области"</t>
  </si>
  <si>
    <t>Мероприятие 3.02 Инициативный проект. Благоустройство дворовой территории многоквартирного дома, расположенного по адресу Тверская область Калининский округ, п. Эммаусс, д. 10 Подъезды 1, хозяйственно-парковочная площадка</t>
  </si>
  <si>
    <t>Мероприятие 3.03. Реализация мероприятий по обращениям, поступающим к дептатам Законодательного Собрания Тверской области, в рамках реализации программ поддержки местных инициатив.Благоустройство дворовой территории многоквартирного дома, расположенного по адресу Тверская область Калининский округ, п Эммаусс, д. № 10 подъезды 2,3,4,5</t>
  </si>
  <si>
    <t>Мероприятие 3.03. Инициативный проект. Благоустройство дворовой территории многоквартирного дома, расположенного по адресу Тверская область Калининский округ, п Эммаусс, д. № 10 подъезды 2,3,4,5</t>
  </si>
  <si>
    <t xml:space="preserve">Задача 2  Подпрограммы 1 "Содержание автомобильных дорог общего пользования и искусственных сооружений на них" </t>
  </si>
  <si>
    <t>Подпрограмма  1  "Модернизация сети автомобильных дорог  Калининского муниципального округа Тверской области на 2024-2029 годы"</t>
  </si>
  <si>
    <t xml:space="preserve">Задача 1  подпрограммы 1 "Проектирование, капитальный ремонт, ремонт автомобильных дорог общего пользования и искусственных дорожных сооружений на них"  </t>
  </si>
  <si>
    <t>Задача 3 Подпрограммы 1 Ремонт дворовых территорий многоквартирных домов и подъездов к ним</t>
  </si>
  <si>
    <r>
      <rPr>
        <b/>
        <sz val="11"/>
        <rFont val="Times New Roman"/>
        <family val="1"/>
        <charset val="204"/>
      </rPr>
      <t>Мероприятие 1.01</t>
    </r>
    <r>
      <rPr>
        <sz val="11"/>
        <rFont val="Times New Roman"/>
        <family val="1"/>
        <charset val="204"/>
      </rPr>
      <t xml:space="preserve">  "Осуществление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  </r>
  </si>
  <si>
    <t>Мероприятие 3.01 Ремонт дворовых территорий многоквартирных домов, проездов к дворовым территориям многоквартирных домов населенных пунктов</t>
  </si>
  <si>
    <t>R</t>
  </si>
  <si>
    <t xml:space="preserve">Мероприятие 1.04 «Расходы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округа" </t>
  </si>
  <si>
    <t>Показатель Мероприятия 1.03 "Протяженность отремонтированных (построенных, реконструированных) автомобильных дорог и искусственых сооружений"</t>
  </si>
  <si>
    <r>
      <rPr>
        <b/>
        <sz val="11"/>
        <rFont val="Times New Roman"/>
        <family val="1"/>
        <charset val="204"/>
      </rPr>
      <t>Мероприятие 1.02</t>
    </r>
    <r>
      <rPr>
        <sz val="11"/>
        <rFont val="Times New Roman"/>
        <family val="1"/>
        <charset val="204"/>
      </rPr>
      <t xml:space="preserve">  "Осуществление органами местного самоуправления отдельных государственных полномочий в Тверской области в сфере дорожной деятельности за счет средств бюджета округа"</t>
    </r>
  </si>
  <si>
    <t>Показатель мероприятия 3.02 "Площадь отремонтированных дворовых территорий муниципального образования"</t>
  </si>
  <si>
    <t>мероприятие 1.02 "Ремонт автомобильных дорог общего пользования ."</t>
  </si>
  <si>
    <t>мероприятие 1.02  "Проектирование,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округа"</t>
  </si>
  <si>
    <t>мероприятие 1.03  "Ремонт автомобильных дорог общего пользования и искусственных сооружений на них за счет средств бюджетов поселений на исполнение переданных полномочий по решению вопросов местного значения в части осуществления дорожной деятельности."</t>
  </si>
  <si>
    <t>Показатель Мероприятия 1.02 "Протяженность отремонтированных (построенных, реконструированных) автомобильных дорог и искусственых сооружений"</t>
  </si>
  <si>
    <t>Показатель Мероприятия 1.04 "Протяженность отремонтированных (построенных, реконструированных) автомобильных дорог и искусственых сооружений"</t>
  </si>
  <si>
    <t>Мероприятие 2.01  "Содержание автомобильных дорог общего пользования и искусственных сооружений на них"</t>
  </si>
  <si>
    <t xml:space="preserve">                   (должность)                                                                                          (подпись)                          (инициалы, фамилия)</t>
  </si>
  <si>
    <t>Мероприятие 1.01 «Капитальный ремонт и ремонт улично-дорожной сети муниципальных образований Тверской области"</t>
  </si>
  <si>
    <t xml:space="preserve">Мероприятие 1.04 «Капитальный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 </t>
  </si>
  <si>
    <t>Мероприятие 3.01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</si>
  <si>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Подпрограмма 2  "Повышение безопасности дорожного движения на территории Калининского муниципального округа Тверской области  на 2024-2029 годы"</t>
  </si>
  <si>
    <t xml:space="preserve">      Заместитель начальника отдела дорожно-транспортной инфраструктуры                                                                    С.А. Фролов</t>
  </si>
  <si>
    <t>Приложение 7 к постановлению Администрации Калининского муниципального округа Тверской области от__________________№________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</si>
</sst>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38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5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0" fillId="2" borderId="0" xfId="0" applyFill="1"/>
    <xf numFmtId="0" fontId="0" fillId="2" borderId="0" xfId="0" applyFill="1" applyBorder="1"/>
    <xf numFmtId="0" fontId="10" fillId="2" borderId="0" xfId="0" applyFont="1" applyFill="1" applyBorder="1" applyAlignment="1">
      <alignment horizontal="left" vertical="top"/>
    </xf>
    <xf numFmtId="0" fontId="4" fillId="2" borderId="0" xfId="0" applyFont="1" applyFill="1"/>
    <xf numFmtId="0" fontId="4" fillId="2" borderId="0" xfId="0" applyFont="1" applyFill="1" applyBorder="1"/>
    <xf numFmtId="0" fontId="7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7" fillId="2" borderId="0" xfId="0" applyFont="1" applyFill="1" applyBorder="1" applyAlignment="1"/>
    <xf numFmtId="0" fontId="13" fillId="0" borderId="0" xfId="0" applyFont="1"/>
    <xf numFmtId="0" fontId="13" fillId="2" borderId="0" xfId="0" applyFont="1" applyFill="1"/>
    <xf numFmtId="0" fontId="13" fillId="2" borderId="0" xfId="0" applyFont="1" applyFill="1" applyBorder="1"/>
    <xf numFmtId="0" fontId="13" fillId="2" borderId="0" xfId="0" applyFont="1" applyFill="1" applyAlignment="1">
      <alignment horizontal="center" vertical="center"/>
    </xf>
    <xf numFmtId="0" fontId="0" fillId="3" borderId="0" xfId="0" applyFill="1"/>
    <xf numFmtId="0" fontId="13" fillId="3" borderId="0" xfId="0" applyFont="1" applyFill="1" applyBorder="1"/>
    <xf numFmtId="0" fontId="0" fillId="3" borderId="0" xfId="0" applyFill="1" applyBorder="1"/>
    <xf numFmtId="0" fontId="24" fillId="3" borderId="0" xfId="0" applyFont="1" applyFill="1"/>
    <xf numFmtId="0" fontId="25" fillId="3" borderId="0" xfId="0" applyFont="1" applyFill="1"/>
    <xf numFmtId="0" fontId="3" fillId="3" borderId="0" xfId="0" applyFont="1" applyFill="1"/>
    <xf numFmtId="0" fontId="3" fillId="3" borderId="0" xfId="0" applyFont="1" applyFill="1" applyBorder="1"/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9" fillId="3" borderId="0" xfId="0" applyFont="1" applyFill="1"/>
    <xf numFmtId="0" fontId="9" fillId="3" borderId="0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4" fillId="3" borderId="2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/>
    <xf numFmtId="0" fontId="8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/>
    <xf numFmtId="0" fontId="4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2" xfId="0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/>
    </xf>
    <xf numFmtId="0" fontId="19" fillId="3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/>
    <xf numFmtId="0" fontId="26" fillId="3" borderId="2" xfId="0" applyNumberFormat="1" applyFont="1" applyFill="1" applyBorder="1" applyAlignment="1">
      <alignment horizontal="center" vertical="center"/>
    </xf>
    <xf numFmtId="0" fontId="19" fillId="3" borderId="2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3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0" fillId="0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32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4" fontId="30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 wrapText="1"/>
    </xf>
    <xf numFmtId="4" fontId="32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 wrapText="1"/>
    </xf>
    <xf numFmtId="4" fontId="32" fillId="0" borderId="4" xfId="0" applyNumberFormat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 wrapText="1"/>
    </xf>
    <xf numFmtId="0" fontId="31" fillId="0" borderId="6" xfId="0" applyFont="1" applyFill="1" applyBorder="1" applyAlignment="1">
      <alignment horizontal="center" vertical="center" wrapText="1"/>
    </xf>
    <xf numFmtId="4" fontId="31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32" fillId="0" borderId="6" xfId="0" applyFont="1" applyFill="1" applyBorder="1" applyAlignment="1">
      <alignment horizontal="center" vertical="center" wrapText="1"/>
    </xf>
    <xf numFmtId="4" fontId="2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4" fontId="3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justify" vertical="top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27" fillId="0" borderId="0" xfId="0" applyNumberFormat="1" applyFont="1" applyFill="1" applyBorder="1" applyAlignment="1">
      <alignment horizontal="justify" vertical="top" wrapText="1"/>
    </xf>
    <xf numFmtId="4" fontId="27" fillId="0" borderId="0" xfId="0" applyNumberFormat="1" applyFont="1" applyFill="1" applyBorder="1" applyAlignment="1">
      <alignment vertical="top" wrapText="1"/>
    </xf>
    <xf numFmtId="4" fontId="13" fillId="0" borderId="0" xfId="0" applyNumberFormat="1" applyFont="1" applyFill="1"/>
    <xf numFmtId="4" fontId="0" fillId="0" borderId="0" xfId="0" applyNumberForma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 applyAlignment="1">
      <alignment horizontal="center" vertical="center" wrapText="1" readingOrder="1"/>
    </xf>
    <xf numFmtId="0" fontId="4" fillId="0" borderId="0" xfId="0" applyFont="1" applyFill="1"/>
    <xf numFmtId="0" fontId="31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0" fontId="13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/>
    <xf numFmtId="4" fontId="35" fillId="0" borderId="0" xfId="0" applyNumberFormat="1" applyFont="1" applyFill="1"/>
    <xf numFmtId="0" fontId="36" fillId="0" borderId="0" xfId="0" applyFont="1" applyFill="1"/>
    <xf numFmtId="0" fontId="37" fillId="0" borderId="0" xfId="0" applyFont="1" applyFill="1"/>
    <xf numFmtId="0" fontId="23" fillId="0" borderId="0" xfId="0" applyFont="1" applyFill="1" applyAlignment="1">
      <alignment horizontal="left"/>
    </xf>
    <xf numFmtId="0" fontId="21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center" vertical="top" wrapText="1"/>
    </xf>
    <xf numFmtId="4" fontId="28" fillId="0" borderId="0" xfId="0" applyNumberFormat="1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4" fontId="32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24" fillId="0" borderId="0" xfId="0" applyFont="1" applyFill="1" applyBorder="1"/>
    <xf numFmtId="0" fontId="7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1" fillId="0" borderId="0" xfId="0" applyFont="1" applyFill="1" applyBorder="1"/>
    <xf numFmtId="0" fontId="5" fillId="0" borderId="0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justify" vertical="top" wrapText="1"/>
    </xf>
    <xf numFmtId="4" fontId="27" fillId="0" borderId="0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34" fillId="0" borderId="0" xfId="0" applyFont="1"/>
    <xf numFmtId="0" fontId="34" fillId="0" borderId="0" xfId="0" applyFont="1" applyAlignment="1"/>
    <xf numFmtId="0" fontId="34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31" fillId="3" borderId="2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right" vertical="top" wrapText="1"/>
    </xf>
    <xf numFmtId="0" fontId="9" fillId="3" borderId="0" xfId="0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19" fillId="3" borderId="6" xfId="0" applyFont="1" applyFill="1" applyBorder="1" applyAlignment="1">
      <alignment horizontal="center" wrapText="1"/>
    </xf>
    <xf numFmtId="0" fontId="19" fillId="3" borderId="4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justify" vertical="top" wrapText="1"/>
    </xf>
    <xf numFmtId="0" fontId="27" fillId="0" borderId="0" xfId="0" applyFont="1" applyFill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114"/>
  <sheetViews>
    <sheetView topLeftCell="A34" zoomScale="85" zoomScaleNormal="85" zoomScaleSheetLayoutView="100" workbookViewId="0">
      <selection activeCell="AA48" sqref="AA48"/>
    </sheetView>
  </sheetViews>
  <sheetFormatPr defaultRowHeight="1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59.7109375" customWidth="1"/>
    <col min="26" max="26" width="13.5703125" customWidth="1"/>
    <col min="27" max="27" width="14" customWidth="1"/>
    <col min="28" max="28" width="13.140625" customWidth="1"/>
    <col min="29" max="29" width="15" customWidth="1"/>
    <col min="30" max="30" width="16.7109375" customWidth="1"/>
    <col min="31" max="31" width="13.7109375" style="2" customWidth="1"/>
    <col min="32" max="59" width="9.140625" style="2" customWidth="1"/>
  </cols>
  <sheetData>
    <row r="1" spans="1:59" ht="18.75">
      <c r="AC1" s="249" t="s">
        <v>33</v>
      </c>
      <c r="AD1" s="249"/>
    </row>
    <row r="2" spans="1:59" ht="168" customHeight="1">
      <c r="AC2" s="253" t="s">
        <v>66</v>
      </c>
      <c r="AD2" s="253"/>
    </row>
    <row r="3" spans="1:59" ht="18.75">
      <c r="A3" s="5"/>
      <c r="B3" s="5"/>
      <c r="C3" s="240" t="s">
        <v>21</v>
      </c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  <c r="AA3" s="240"/>
      <c r="AB3" s="240"/>
      <c r="AC3" s="240"/>
      <c r="AD3" s="240"/>
    </row>
    <row r="4" spans="1:59" ht="18.75">
      <c r="A4" s="5"/>
      <c r="B4" s="5"/>
      <c r="C4" s="240" t="s">
        <v>67</v>
      </c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</row>
    <row r="5" spans="1:59" ht="18.75">
      <c r="A5" s="5"/>
      <c r="B5" s="5"/>
      <c r="C5" s="240" t="s">
        <v>27</v>
      </c>
      <c r="D5" s="240"/>
      <c r="E5" s="240"/>
      <c r="F5" s="240"/>
      <c r="G5" s="240"/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</row>
    <row r="6" spans="1:59" ht="18.75">
      <c r="A6" s="5"/>
      <c r="B6" s="5"/>
      <c r="C6" s="250"/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</row>
    <row r="7" spans="1:59" ht="18.75">
      <c r="A7" s="5"/>
      <c r="B7" s="5"/>
      <c r="C7" s="251" t="s">
        <v>68</v>
      </c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</row>
    <row r="8" spans="1:59" ht="35.450000000000003" customHeight="1">
      <c r="A8" s="5"/>
      <c r="B8" s="5"/>
      <c r="C8" s="252" t="s">
        <v>49</v>
      </c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52"/>
      <c r="AB8" s="252"/>
      <c r="AC8" s="252"/>
      <c r="AD8" s="252"/>
    </row>
    <row r="9" spans="1:59" ht="18.75">
      <c r="A9" s="5"/>
      <c r="B9" s="5"/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</row>
    <row r="10" spans="1:59" ht="19.5">
      <c r="A10" s="5"/>
      <c r="B10" s="5"/>
      <c r="C10" s="241" t="s">
        <v>4</v>
      </c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1"/>
      <c r="W10" s="241"/>
      <c r="X10" s="241"/>
      <c r="Y10" s="241"/>
      <c r="Z10" s="241"/>
      <c r="AA10" s="241"/>
      <c r="AB10" s="241"/>
      <c r="AC10" s="241"/>
      <c r="AD10" s="241"/>
    </row>
    <row r="11" spans="1:59" s="1" customFormat="1" ht="43.5" customHeight="1">
      <c r="A11" s="5"/>
      <c r="B11" s="5"/>
      <c r="C11" s="248" t="s">
        <v>29</v>
      </c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s="1" customFormat="1" ht="15.75" customHeight="1">
      <c r="A12" s="5"/>
      <c r="B12" s="5"/>
      <c r="C12" s="254" t="s">
        <v>30</v>
      </c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s="18" customFormat="1" ht="29.25" customHeight="1">
      <c r="A13" s="242" t="s">
        <v>5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 t="s">
        <v>8</v>
      </c>
      <c r="P13" s="242"/>
      <c r="Q13" s="242"/>
      <c r="R13" s="242"/>
      <c r="S13" s="242"/>
      <c r="T13" s="242"/>
      <c r="U13" s="242"/>
      <c r="V13" s="242"/>
      <c r="W13" s="242"/>
      <c r="X13" s="242"/>
      <c r="Y13" s="242" t="s">
        <v>9</v>
      </c>
      <c r="Z13" s="245" t="s">
        <v>0</v>
      </c>
      <c r="AA13" s="244" t="s">
        <v>83</v>
      </c>
      <c r="AB13" s="244"/>
      <c r="AC13" s="244"/>
      <c r="AD13" s="244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</row>
    <row r="14" spans="1:59" s="18" customFormat="1">
      <c r="A14" s="242" t="s">
        <v>11</v>
      </c>
      <c r="B14" s="242"/>
      <c r="C14" s="242"/>
      <c r="D14" s="242" t="s">
        <v>12</v>
      </c>
      <c r="E14" s="242"/>
      <c r="F14" s="242" t="s">
        <v>13</v>
      </c>
      <c r="G14" s="242"/>
      <c r="H14" s="242" t="s">
        <v>10</v>
      </c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3"/>
      <c r="Z14" s="246"/>
      <c r="AA14" s="244" t="s">
        <v>20</v>
      </c>
      <c r="AB14" s="244" t="s">
        <v>19</v>
      </c>
      <c r="AC14" s="244" t="s">
        <v>18</v>
      </c>
      <c r="AD14" s="244" t="s">
        <v>17</v>
      </c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</row>
    <row r="15" spans="1:59" s="18" customFormat="1">
      <c r="A15" s="242"/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3"/>
      <c r="Z15" s="246"/>
      <c r="AA15" s="244"/>
      <c r="AB15" s="244"/>
      <c r="AC15" s="244"/>
      <c r="AD15" s="244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</row>
    <row r="16" spans="1:59" s="18" customFormat="1" ht="58.7" customHeight="1">
      <c r="A16" s="242"/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3"/>
      <c r="Z16" s="247"/>
      <c r="AA16" s="244"/>
      <c r="AB16" s="244"/>
      <c r="AC16" s="244"/>
      <c r="AD16" s="244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</row>
    <row r="17" spans="1:59" s="18" customFormat="1" ht="15.75" customHeight="1">
      <c r="A17" s="31">
        <v>1</v>
      </c>
      <c r="B17" s="31">
        <v>2</v>
      </c>
      <c r="C17" s="31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f t="shared" ref="O17:Y17" si="0">N17+1</f>
        <v>15</v>
      </c>
      <c r="P17" s="31">
        <f t="shared" si="0"/>
        <v>16</v>
      </c>
      <c r="Q17" s="31">
        <f t="shared" si="0"/>
        <v>17</v>
      </c>
      <c r="R17" s="31">
        <f t="shared" si="0"/>
        <v>18</v>
      </c>
      <c r="S17" s="31">
        <f t="shared" si="0"/>
        <v>19</v>
      </c>
      <c r="T17" s="31">
        <f t="shared" si="0"/>
        <v>20</v>
      </c>
      <c r="U17" s="31">
        <f t="shared" si="0"/>
        <v>21</v>
      </c>
      <c r="V17" s="31">
        <f t="shared" si="0"/>
        <v>22</v>
      </c>
      <c r="W17" s="31">
        <f t="shared" si="0"/>
        <v>23</v>
      </c>
      <c r="X17" s="31">
        <f t="shared" si="0"/>
        <v>24</v>
      </c>
      <c r="Y17" s="31">
        <f t="shared" si="0"/>
        <v>25</v>
      </c>
      <c r="Z17" s="35">
        <f>Y17+1</f>
        <v>26</v>
      </c>
      <c r="AA17" s="35">
        <f>Z17+1</f>
        <v>27</v>
      </c>
      <c r="AB17" s="35">
        <f>AA17+1</f>
        <v>28</v>
      </c>
      <c r="AC17" s="35">
        <f>AB17+1</f>
        <v>29</v>
      </c>
      <c r="AD17" s="35">
        <f>AC17+1</f>
        <v>30</v>
      </c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</row>
    <row r="18" spans="1:59" s="18" customFormat="1">
      <c r="A18" s="42">
        <v>6</v>
      </c>
      <c r="B18" s="42">
        <v>0</v>
      </c>
      <c r="C18" s="42">
        <v>1</v>
      </c>
      <c r="D18" s="42">
        <v>0</v>
      </c>
      <c r="E18" s="42">
        <v>4</v>
      </c>
      <c r="F18" s="42">
        <v>0</v>
      </c>
      <c r="G18" s="42">
        <v>9</v>
      </c>
      <c r="H18" s="42">
        <v>0</v>
      </c>
      <c r="I18" s="42">
        <v>2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40" t="s">
        <v>7</v>
      </c>
      <c r="Z18" s="65" t="s">
        <v>3</v>
      </c>
      <c r="AA18" s="45">
        <f>AA23+AA53+AA74</f>
        <v>25984.699999999997</v>
      </c>
      <c r="AB18" s="37">
        <f>AB23+AB75</f>
        <v>0</v>
      </c>
      <c r="AC18" s="30"/>
      <c r="AD18" s="3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</row>
    <row r="19" spans="1:59" s="18" customFormat="1" ht="53.45" customHeight="1">
      <c r="A19" s="38"/>
      <c r="B19" s="38"/>
      <c r="C19" s="38"/>
      <c r="D19" s="43"/>
      <c r="E19" s="43"/>
      <c r="F19" s="43"/>
      <c r="G19" s="43"/>
      <c r="H19" s="43"/>
      <c r="I19" s="41"/>
      <c r="J19" s="41"/>
      <c r="K19" s="41"/>
      <c r="L19" s="41"/>
      <c r="M19" s="41"/>
      <c r="N19" s="41"/>
      <c r="O19" s="41"/>
      <c r="P19" s="41"/>
      <c r="Q19" s="44"/>
      <c r="R19" s="44"/>
      <c r="S19" s="44"/>
      <c r="T19" s="44"/>
      <c r="U19" s="44"/>
      <c r="V19" s="44"/>
      <c r="W19" s="44"/>
      <c r="X19" s="44"/>
      <c r="Y19" s="61" t="s">
        <v>47</v>
      </c>
      <c r="Z19" s="65"/>
      <c r="AA19" s="46"/>
      <c r="AB19" s="38"/>
      <c r="AC19" s="30"/>
      <c r="AD19" s="3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</row>
    <row r="20" spans="1:59" s="18" customFormat="1" ht="33.75" customHeight="1">
      <c r="A20" s="38"/>
      <c r="B20" s="38"/>
      <c r="C20" s="38"/>
      <c r="D20" s="43"/>
      <c r="E20" s="43"/>
      <c r="F20" s="43"/>
      <c r="G20" s="43"/>
      <c r="H20" s="43"/>
      <c r="I20" s="41"/>
      <c r="J20" s="41"/>
      <c r="K20" s="41"/>
      <c r="L20" s="41"/>
      <c r="M20" s="41"/>
      <c r="N20" s="41"/>
      <c r="O20" s="41"/>
      <c r="P20" s="41"/>
      <c r="Q20" s="44"/>
      <c r="R20" s="44"/>
      <c r="S20" s="44"/>
      <c r="T20" s="44"/>
      <c r="U20" s="44"/>
      <c r="V20" s="44"/>
      <c r="W20" s="44"/>
      <c r="X20" s="44"/>
      <c r="Y20" s="39" t="s">
        <v>34</v>
      </c>
      <c r="Z20" s="45" t="s">
        <v>31</v>
      </c>
      <c r="AA20" s="73">
        <v>4</v>
      </c>
      <c r="AB20" s="38"/>
      <c r="AC20" s="30"/>
      <c r="AD20" s="3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</row>
    <row r="21" spans="1:59" s="18" customFormat="1" ht="24">
      <c r="A21" s="38"/>
      <c r="B21" s="38"/>
      <c r="C21" s="38"/>
      <c r="D21" s="43"/>
      <c r="E21" s="43"/>
      <c r="F21" s="43"/>
      <c r="G21" s="43"/>
      <c r="H21" s="43"/>
      <c r="I21" s="41"/>
      <c r="J21" s="41"/>
      <c r="K21" s="41"/>
      <c r="L21" s="41"/>
      <c r="M21" s="41"/>
      <c r="N21" s="41"/>
      <c r="O21" s="41"/>
      <c r="P21" s="41"/>
      <c r="Q21" s="44"/>
      <c r="R21" s="44"/>
      <c r="S21" s="44"/>
      <c r="T21" s="44"/>
      <c r="U21" s="44"/>
      <c r="V21" s="44"/>
      <c r="W21" s="44"/>
      <c r="X21" s="44"/>
      <c r="Y21" s="39" t="s">
        <v>35</v>
      </c>
      <c r="Z21" s="45" t="s">
        <v>31</v>
      </c>
      <c r="AA21" s="73">
        <v>4</v>
      </c>
      <c r="AB21" s="38"/>
      <c r="AC21" s="30"/>
      <c r="AD21" s="3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</row>
    <row r="22" spans="1:59" s="18" customFormat="1" ht="37.5" customHeight="1">
      <c r="A22" s="38"/>
      <c r="B22" s="38"/>
      <c r="C22" s="38"/>
      <c r="D22" s="43"/>
      <c r="E22" s="43"/>
      <c r="F22" s="43"/>
      <c r="G22" s="43"/>
      <c r="H22" s="43"/>
      <c r="I22" s="41"/>
      <c r="J22" s="41"/>
      <c r="K22" s="41"/>
      <c r="L22" s="41"/>
      <c r="M22" s="41"/>
      <c r="N22" s="41"/>
      <c r="O22" s="41"/>
      <c r="P22" s="41"/>
      <c r="Q22" s="44"/>
      <c r="R22" s="44"/>
      <c r="S22" s="44"/>
      <c r="T22" s="44"/>
      <c r="U22" s="44"/>
      <c r="V22" s="44"/>
      <c r="W22" s="44"/>
      <c r="X22" s="44"/>
      <c r="Y22" s="39" t="s">
        <v>36</v>
      </c>
      <c r="Z22" s="45" t="s">
        <v>31</v>
      </c>
      <c r="AA22" s="74">
        <v>5</v>
      </c>
      <c r="AB22" s="38"/>
      <c r="AC22" s="30"/>
      <c r="AD22" s="3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</row>
    <row r="23" spans="1:59" s="18" customFormat="1" ht="27" customHeight="1">
      <c r="A23" s="42">
        <v>6</v>
      </c>
      <c r="B23" s="42">
        <v>0</v>
      </c>
      <c r="C23" s="42">
        <v>1</v>
      </c>
      <c r="D23" s="42">
        <v>0</v>
      </c>
      <c r="E23" s="42">
        <v>4</v>
      </c>
      <c r="F23" s="42">
        <v>0</v>
      </c>
      <c r="G23" s="42">
        <v>9</v>
      </c>
      <c r="H23" s="42">
        <v>0</v>
      </c>
      <c r="I23" s="42">
        <v>2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62" t="s">
        <v>79</v>
      </c>
      <c r="Z23" s="65" t="s">
        <v>3</v>
      </c>
      <c r="AA23" s="45">
        <f>AA24+AA41</f>
        <v>14725.8</v>
      </c>
      <c r="AB23" s="37"/>
      <c r="AC23" s="30"/>
      <c r="AD23" s="3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</row>
    <row r="24" spans="1:59" s="18" customFormat="1" ht="37.5" customHeight="1">
      <c r="A24" s="38"/>
      <c r="B24" s="38"/>
      <c r="C24" s="38"/>
      <c r="D24" s="43"/>
      <c r="E24" s="43"/>
      <c r="F24" s="43"/>
      <c r="G24" s="43"/>
      <c r="H24" s="43"/>
      <c r="I24" s="41"/>
      <c r="J24" s="41"/>
      <c r="K24" s="41"/>
      <c r="L24" s="41"/>
      <c r="M24" s="41"/>
      <c r="N24" s="41"/>
      <c r="O24" s="41"/>
      <c r="P24" s="41"/>
      <c r="Q24" s="44"/>
      <c r="R24" s="44"/>
      <c r="S24" s="44"/>
      <c r="T24" s="44"/>
      <c r="U24" s="44"/>
      <c r="V24" s="44"/>
      <c r="W24" s="44"/>
      <c r="X24" s="44"/>
      <c r="Y24" s="60" t="s">
        <v>69</v>
      </c>
      <c r="Z24" s="65"/>
      <c r="AA24" s="45">
        <f>AA26+AA29+AA31+AA33+AA35+AA37+AA39</f>
        <v>11005</v>
      </c>
      <c r="AB24" s="37"/>
      <c r="AC24" s="30"/>
      <c r="AD24" s="3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</row>
    <row r="25" spans="1:59" s="18" customFormat="1" ht="36">
      <c r="A25" s="38"/>
      <c r="B25" s="38"/>
      <c r="C25" s="38"/>
      <c r="D25" s="43"/>
      <c r="E25" s="43"/>
      <c r="F25" s="43"/>
      <c r="G25" s="43"/>
      <c r="H25" s="43"/>
      <c r="I25" s="41"/>
      <c r="J25" s="41"/>
      <c r="K25" s="41"/>
      <c r="L25" s="41"/>
      <c r="M25" s="41"/>
      <c r="N25" s="41"/>
      <c r="O25" s="41"/>
      <c r="P25" s="41"/>
      <c r="Q25" s="44"/>
      <c r="R25" s="44"/>
      <c r="S25" s="44"/>
      <c r="T25" s="44"/>
      <c r="U25" s="44"/>
      <c r="V25" s="44"/>
      <c r="W25" s="44"/>
      <c r="X25" s="44"/>
      <c r="Y25" s="39" t="s">
        <v>70</v>
      </c>
      <c r="Z25" s="65" t="s">
        <v>31</v>
      </c>
      <c r="AA25" s="66">
        <v>4</v>
      </c>
      <c r="AB25" s="38"/>
      <c r="AC25" s="30"/>
      <c r="AD25" s="3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</row>
    <row r="26" spans="1:59" s="18" customFormat="1" ht="15" customHeight="1">
      <c r="A26" s="234">
        <v>6</v>
      </c>
      <c r="B26" s="234">
        <v>0</v>
      </c>
      <c r="C26" s="234">
        <v>1</v>
      </c>
      <c r="D26" s="234">
        <v>0</v>
      </c>
      <c r="E26" s="234">
        <v>4</v>
      </c>
      <c r="F26" s="234">
        <v>0</v>
      </c>
      <c r="G26" s="234">
        <v>9</v>
      </c>
      <c r="H26" s="234">
        <v>0</v>
      </c>
      <c r="I26" s="234">
        <v>2</v>
      </c>
      <c r="J26" s="234">
        <v>1</v>
      </c>
      <c r="K26" s="234">
        <v>0</v>
      </c>
      <c r="L26" s="234">
        <v>1</v>
      </c>
      <c r="M26" s="234">
        <v>2</v>
      </c>
      <c r="N26" s="234">
        <v>0</v>
      </c>
      <c r="O26" s="234">
        <v>0</v>
      </c>
      <c r="P26" s="234">
        <v>1</v>
      </c>
      <c r="Q26" s="234" t="s">
        <v>62</v>
      </c>
      <c r="R26" s="234">
        <v>2</v>
      </c>
      <c r="S26" s="234">
        <v>4</v>
      </c>
      <c r="T26" s="234">
        <v>4</v>
      </c>
      <c r="U26" s="234"/>
      <c r="V26" s="234">
        <v>0</v>
      </c>
      <c r="W26" s="234">
        <v>0</v>
      </c>
      <c r="X26" s="234">
        <v>1</v>
      </c>
      <c r="Y26" s="257" t="s">
        <v>59</v>
      </c>
      <c r="Z26" s="245" t="s">
        <v>3</v>
      </c>
      <c r="AA26" s="232">
        <v>1000</v>
      </c>
      <c r="AB26" s="38"/>
      <c r="AC26" s="30"/>
      <c r="AD26" s="3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</row>
    <row r="27" spans="1:59" s="18" customFormat="1" ht="15" customHeight="1">
      <c r="A27" s="235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58"/>
      <c r="Z27" s="247"/>
      <c r="AA27" s="233"/>
      <c r="AB27" s="36"/>
      <c r="AC27" s="36"/>
      <c r="AD27" s="3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</row>
    <row r="28" spans="1:59" s="18" customFormat="1" ht="12.75" customHeight="1">
      <c r="A28" s="38"/>
      <c r="B28" s="38"/>
      <c r="C28" s="38"/>
      <c r="D28" s="43"/>
      <c r="E28" s="43"/>
      <c r="F28" s="43"/>
      <c r="G28" s="43"/>
      <c r="H28" s="43"/>
      <c r="I28" s="41"/>
      <c r="J28" s="41"/>
      <c r="K28" s="41"/>
      <c r="L28" s="41"/>
      <c r="M28" s="41"/>
      <c r="N28" s="41"/>
      <c r="O28" s="41"/>
      <c r="P28" s="41"/>
      <c r="Q28" s="44"/>
      <c r="R28" s="44"/>
      <c r="S28" s="44"/>
      <c r="T28" s="44"/>
      <c r="U28" s="44"/>
      <c r="V28" s="44"/>
      <c r="W28" s="44"/>
      <c r="X28" s="44"/>
      <c r="Y28" s="39" t="s">
        <v>37</v>
      </c>
      <c r="Z28" s="63" t="s">
        <v>88</v>
      </c>
      <c r="AA28" s="71">
        <v>180</v>
      </c>
      <c r="AB28" s="36"/>
      <c r="AC28" s="36"/>
      <c r="AD28" s="3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</row>
    <row r="29" spans="1:59" s="18" customFormat="1" ht="24">
      <c r="A29" s="42">
        <v>6</v>
      </c>
      <c r="B29" s="42">
        <v>0</v>
      </c>
      <c r="C29" s="42">
        <v>1</v>
      </c>
      <c r="D29" s="42">
        <v>0</v>
      </c>
      <c r="E29" s="42">
        <v>4</v>
      </c>
      <c r="F29" s="42">
        <v>0</v>
      </c>
      <c r="G29" s="42">
        <v>9</v>
      </c>
      <c r="H29" s="42">
        <v>0</v>
      </c>
      <c r="I29" s="42">
        <v>2</v>
      </c>
      <c r="J29" s="42">
        <v>1</v>
      </c>
      <c r="K29" s="42">
        <v>0</v>
      </c>
      <c r="L29" s="42">
        <v>1</v>
      </c>
      <c r="M29" s="42">
        <v>2</v>
      </c>
      <c r="N29" s="42">
        <v>0</v>
      </c>
      <c r="O29" s="42">
        <v>0</v>
      </c>
      <c r="P29" s="42">
        <v>1</v>
      </c>
      <c r="Q29" s="42" t="s">
        <v>62</v>
      </c>
      <c r="R29" s="42">
        <v>2</v>
      </c>
      <c r="S29" s="42">
        <v>4</v>
      </c>
      <c r="T29" s="42">
        <v>4</v>
      </c>
      <c r="U29" s="42"/>
      <c r="V29" s="42">
        <v>0</v>
      </c>
      <c r="W29" s="42">
        <v>0</v>
      </c>
      <c r="X29" s="42">
        <v>1</v>
      </c>
      <c r="Y29" s="39" t="s">
        <v>60</v>
      </c>
      <c r="Z29" s="65" t="s">
        <v>3</v>
      </c>
      <c r="AA29" s="64">
        <v>1005</v>
      </c>
      <c r="AB29" s="36"/>
      <c r="AC29" s="36"/>
      <c r="AD29" s="3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</row>
    <row r="30" spans="1:59" s="18" customFormat="1" ht="16.5" customHeight="1">
      <c r="A30" s="38"/>
      <c r="B30" s="38"/>
      <c r="C30" s="38"/>
      <c r="D30" s="43"/>
      <c r="E30" s="43"/>
      <c r="F30" s="43"/>
      <c r="G30" s="43"/>
      <c r="H30" s="43"/>
      <c r="I30" s="41"/>
      <c r="J30" s="41"/>
      <c r="K30" s="41"/>
      <c r="L30" s="41"/>
      <c r="M30" s="41"/>
      <c r="N30" s="41"/>
      <c r="O30" s="41"/>
      <c r="P30" s="41"/>
      <c r="Q30" s="44"/>
      <c r="R30" s="44"/>
      <c r="S30" s="44"/>
      <c r="T30" s="44"/>
      <c r="U30" s="44"/>
      <c r="V30" s="44"/>
      <c r="W30" s="44"/>
      <c r="X30" s="44"/>
      <c r="Y30" s="39" t="s">
        <v>37</v>
      </c>
      <c r="Z30" s="63" t="s">
        <v>88</v>
      </c>
      <c r="AA30" s="71">
        <v>180</v>
      </c>
      <c r="AB30" s="236"/>
      <c r="AC30" s="232"/>
      <c r="AD30" s="259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</row>
    <row r="31" spans="1:59" s="18" customFormat="1" ht="42.75" customHeight="1">
      <c r="A31" s="42">
        <v>6</v>
      </c>
      <c r="B31" s="42">
        <v>0</v>
      </c>
      <c r="C31" s="42">
        <v>1</v>
      </c>
      <c r="D31" s="42">
        <v>0</v>
      </c>
      <c r="E31" s="42">
        <v>4</v>
      </c>
      <c r="F31" s="42">
        <v>0</v>
      </c>
      <c r="G31" s="42">
        <v>9</v>
      </c>
      <c r="H31" s="42">
        <v>0</v>
      </c>
      <c r="I31" s="42">
        <v>2</v>
      </c>
      <c r="J31" s="42">
        <v>1</v>
      </c>
      <c r="K31" s="42">
        <v>0</v>
      </c>
      <c r="L31" s="42">
        <v>1</v>
      </c>
      <c r="M31" s="42">
        <v>2</v>
      </c>
      <c r="N31" s="42">
        <v>0</v>
      </c>
      <c r="O31" s="42">
        <v>0</v>
      </c>
      <c r="P31" s="42">
        <v>1</v>
      </c>
      <c r="Q31" s="42" t="s">
        <v>62</v>
      </c>
      <c r="R31" s="42">
        <v>2</v>
      </c>
      <c r="S31" s="42">
        <v>4</v>
      </c>
      <c r="T31" s="42">
        <v>4</v>
      </c>
      <c r="U31" s="42"/>
      <c r="V31" s="42">
        <v>0</v>
      </c>
      <c r="W31" s="42">
        <v>0</v>
      </c>
      <c r="X31" s="42">
        <v>1</v>
      </c>
      <c r="Y31" s="39" t="s">
        <v>74</v>
      </c>
      <c r="Z31" s="65" t="s">
        <v>3</v>
      </c>
      <c r="AA31" s="36">
        <v>3250</v>
      </c>
      <c r="AB31" s="237"/>
      <c r="AC31" s="233"/>
      <c r="AD31" s="26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</row>
    <row r="32" spans="1:59" s="18" customFormat="1" ht="19.5" customHeight="1">
      <c r="A32" s="38"/>
      <c r="B32" s="38"/>
      <c r="C32" s="38"/>
      <c r="D32" s="43"/>
      <c r="E32" s="43"/>
      <c r="F32" s="43"/>
      <c r="G32" s="43"/>
      <c r="H32" s="43"/>
      <c r="I32" s="41"/>
      <c r="J32" s="41"/>
      <c r="K32" s="41"/>
      <c r="L32" s="41"/>
      <c r="M32" s="41"/>
      <c r="N32" s="41"/>
      <c r="O32" s="41"/>
      <c r="P32" s="41"/>
      <c r="Q32" s="44"/>
      <c r="R32" s="44"/>
      <c r="S32" s="44"/>
      <c r="T32" s="44"/>
      <c r="U32" s="44"/>
      <c r="V32" s="44"/>
      <c r="W32" s="44"/>
      <c r="X32" s="44"/>
      <c r="Y32" s="39" t="s">
        <v>37</v>
      </c>
      <c r="Z32" s="63" t="s">
        <v>90</v>
      </c>
      <c r="AA32" s="71">
        <v>3.5</v>
      </c>
      <c r="AB32" s="56"/>
      <c r="AC32" s="56"/>
      <c r="AD32" s="56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</row>
    <row r="33" spans="1:58" s="18" customFormat="1" ht="42" customHeight="1">
      <c r="A33" s="42">
        <v>6</v>
      </c>
      <c r="B33" s="42">
        <v>0</v>
      </c>
      <c r="C33" s="42">
        <v>1</v>
      </c>
      <c r="D33" s="42">
        <v>0</v>
      </c>
      <c r="E33" s="42">
        <v>4</v>
      </c>
      <c r="F33" s="42">
        <v>0</v>
      </c>
      <c r="G33" s="42">
        <v>9</v>
      </c>
      <c r="H33" s="42">
        <v>0</v>
      </c>
      <c r="I33" s="42">
        <v>2</v>
      </c>
      <c r="J33" s="42">
        <v>1</v>
      </c>
      <c r="K33" s="42">
        <v>0</v>
      </c>
      <c r="L33" s="42">
        <v>1</v>
      </c>
      <c r="M33" s="42">
        <v>2</v>
      </c>
      <c r="N33" s="42">
        <v>0</v>
      </c>
      <c r="O33" s="42">
        <v>0</v>
      </c>
      <c r="P33" s="42">
        <v>1</v>
      </c>
      <c r="Q33" s="42" t="s">
        <v>62</v>
      </c>
      <c r="R33" s="42">
        <v>2</v>
      </c>
      <c r="S33" s="42">
        <v>4</v>
      </c>
      <c r="T33" s="42">
        <v>4</v>
      </c>
      <c r="U33" s="42"/>
      <c r="V33" s="42">
        <v>0</v>
      </c>
      <c r="W33" s="42">
        <v>0</v>
      </c>
      <c r="X33" s="42">
        <v>1</v>
      </c>
      <c r="Y33" s="39" t="s">
        <v>75</v>
      </c>
      <c r="Z33" s="65" t="s">
        <v>3</v>
      </c>
      <c r="AA33" s="36">
        <v>0</v>
      </c>
      <c r="AB33" s="232"/>
      <c r="AC33" s="232"/>
      <c r="AD33" s="255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</row>
    <row r="34" spans="1:58" s="18" customFormat="1" ht="17.45" customHeight="1">
      <c r="A34" s="38"/>
      <c r="B34" s="38"/>
      <c r="C34" s="38"/>
      <c r="D34" s="43"/>
      <c r="E34" s="43"/>
      <c r="F34" s="43"/>
      <c r="G34" s="43"/>
      <c r="H34" s="43"/>
      <c r="I34" s="41"/>
      <c r="J34" s="41"/>
      <c r="K34" s="41"/>
      <c r="L34" s="41"/>
      <c r="M34" s="41"/>
      <c r="N34" s="41"/>
      <c r="O34" s="41"/>
      <c r="P34" s="41"/>
      <c r="Q34" s="44"/>
      <c r="R34" s="44"/>
      <c r="S34" s="44"/>
      <c r="T34" s="44"/>
      <c r="U34" s="44"/>
      <c r="V34" s="44"/>
      <c r="W34" s="44"/>
      <c r="X34" s="44"/>
      <c r="Y34" s="39" t="s">
        <v>37</v>
      </c>
      <c r="Z34" s="63" t="s">
        <v>90</v>
      </c>
      <c r="AA34" s="71">
        <v>3.2</v>
      </c>
      <c r="AB34" s="233"/>
      <c r="AC34" s="233"/>
      <c r="AD34" s="256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</row>
    <row r="35" spans="1:58" s="18" customFormat="1" ht="39.200000000000003" customHeight="1">
      <c r="A35" s="42">
        <v>6</v>
      </c>
      <c r="B35" s="42">
        <v>0</v>
      </c>
      <c r="C35" s="42">
        <v>1</v>
      </c>
      <c r="D35" s="42">
        <v>0</v>
      </c>
      <c r="E35" s="42">
        <v>4</v>
      </c>
      <c r="F35" s="42">
        <v>0</v>
      </c>
      <c r="G35" s="42">
        <v>9</v>
      </c>
      <c r="H35" s="42">
        <v>0</v>
      </c>
      <c r="I35" s="42">
        <v>2</v>
      </c>
      <c r="J35" s="42">
        <v>1</v>
      </c>
      <c r="K35" s="42">
        <v>0</v>
      </c>
      <c r="L35" s="42">
        <v>1</v>
      </c>
      <c r="M35" s="42">
        <v>2</v>
      </c>
      <c r="N35" s="42">
        <v>0</v>
      </c>
      <c r="O35" s="42">
        <v>0</v>
      </c>
      <c r="P35" s="42">
        <v>1</v>
      </c>
      <c r="Q35" s="42" t="s">
        <v>62</v>
      </c>
      <c r="R35" s="42">
        <v>2</v>
      </c>
      <c r="S35" s="42">
        <v>4</v>
      </c>
      <c r="T35" s="42">
        <v>4</v>
      </c>
      <c r="U35" s="42"/>
      <c r="V35" s="42">
        <v>0</v>
      </c>
      <c r="W35" s="42">
        <v>0</v>
      </c>
      <c r="X35" s="42">
        <v>1</v>
      </c>
      <c r="Y35" s="39" t="s">
        <v>76</v>
      </c>
      <c r="Z35" s="65" t="s">
        <v>3</v>
      </c>
      <c r="AA35" s="36">
        <v>0</v>
      </c>
      <c r="AB35" s="57"/>
      <c r="AC35" s="56"/>
      <c r="AD35" s="51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</row>
    <row r="36" spans="1:58" s="18" customFormat="1" ht="16.5" customHeight="1">
      <c r="A36" s="38"/>
      <c r="B36" s="38"/>
      <c r="C36" s="38"/>
      <c r="D36" s="43"/>
      <c r="E36" s="43"/>
      <c r="F36" s="43"/>
      <c r="G36" s="43"/>
      <c r="H36" s="43"/>
      <c r="I36" s="41"/>
      <c r="J36" s="41"/>
      <c r="K36" s="41"/>
      <c r="L36" s="41"/>
      <c r="M36" s="41"/>
      <c r="N36" s="41"/>
      <c r="O36" s="41"/>
      <c r="P36" s="41"/>
      <c r="Q36" s="44"/>
      <c r="R36" s="44"/>
      <c r="S36" s="44"/>
      <c r="T36" s="44"/>
      <c r="U36" s="44"/>
      <c r="V36" s="44"/>
      <c r="W36" s="44"/>
      <c r="X36" s="44"/>
      <c r="Y36" s="39" t="s">
        <v>37</v>
      </c>
      <c r="Z36" s="63" t="s">
        <v>90</v>
      </c>
      <c r="AA36" s="71">
        <v>5.5</v>
      </c>
      <c r="AB36" s="36"/>
      <c r="AC36" s="56"/>
      <c r="AD36" s="51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</row>
    <row r="37" spans="1:58" s="18" customFormat="1" ht="32.25" customHeight="1">
      <c r="A37" s="42">
        <v>6</v>
      </c>
      <c r="B37" s="42">
        <v>0</v>
      </c>
      <c r="C37" s="42">
        <v>1</v>
      </c>
      <c r="D37" s="42">
        <v>0</v>
      </c>
      <c r="E37" s="42">
        <v>4</v>
      </c>
      <c r="F37" s="42">
        <v>0</v>
      </c>
      <c r="G37" s="42">
        <v>9</v>
      </c>
      <c r="H37" s="42">
        <v>0</v>
      </c>
      <c r="I37" s="42">
        <v>2</v>
      </c>
      <c r="J37" s="42">
        <v>1</v>
      </c>
      <c r="K37" s="42">
        <v>0</v>
      </c>
      <c r="L37" s="42">
        <v>1</v>
      </c>
      <c r="M37" s="42">
        <v>2</v>
      </c>
      <c r="N37" s="42">
        <v>0</v>
      </c>
      <c r="O37" s="42">
        <v>0</v>
      </c>
      <c r="P37" s="42">
        <v>1</v>
      </c>
      <c r="Q37" s="42" t="s">
        <v>62</v>
      </c>
      <c r="R37" s="42">
        <v>2</v>
      </c>
      <c r="S37" s="42">
        <v>4</v>
      </c>
      <c r="T37" s="42">
        <v>4</v>
      </c>
      <c r="U37" s="42"/>
      <c r="V37" s="42">
        <v>0</v>
      </c>
      <c r="W37" s="42">
        <v>0</v>
      </c>
      <c r="X37" s="42">
        <v>1</v>
      </c>
      <c r="Y37" s="39" t="s">
        <v>77</v>
      </c>
      <c r="Z37" s="65" t="s">
        <v>3</v>
      </c>
      <c r="AA37" s="36">
        <v>0</v>
      </c>
      <c r="AB37" s="36"/>
      <c r="AC37" s="36"/>
      <c r="AD37" s="3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</row>
    <row r="38" spans="1:58" s="18" customFormat="1" ht="16.5" customHeight="1">
      <c r="A38" s="38"/>
      <c r="B38" s="38"/>
      <c r="C38" s="38"/>
      <c r="D38" s="43"/>
      <c r="E38" s="43"/>
      <c r="F38" s="43"/>
      <c r="G38" s="43"/>
      <c r="H38" s="43"/>
      <c r="I38" s="41"/>
      <c r="J38" s="41"/>
      <c r="K38" s="41"/>
      <c r="L38" s="41"/>
      <c r="M38" s="41"/>
      <c r="N38" s="41"/>
      <c r="O38" s="41"/>
      <c r="P38" s="41"/>
      <c r="Q38" s="44"/>
      <c r="R38" s="44"/>
      <c r="S38" s="44"/>
      <c r="T38" s="44"/>
      <c r="U38" s="44"/>
      <c r="V38" s="44"/>
      <c r="W38" s="44"/>
      <c r="X38" s="44"/>
      <c r="Y38" s="39" t="s">
        <v>37</v>
      </c>
      <c r="Z38" s="63" t="s">
        <v>90</v>
      </c>
      <c r="AA38" s="71">
        <v>1.1000000000000001</v>
      </c>
      <c r="AB38" s="36"/>
      <c r="AC38" s="36"/>
      <c r="AD38" s="53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</row>
    <row r="39" spans="1:58" s="18" customFormat="1" ht="39.75" customHeight="1">
      <c r="A39" s="42">
        <v>6</v>
      </c>
      <c r="B39" s="42">
        <v>0</v>
      </c>
      <c r="C39" s="42">
        <v>1</v>
      </c>
      <c r="D39" s="42">
        <v>0</v>
      </c>
      <c r="E39" s="42">
        <v>4</v>
      </c>
      <c r="F39" s="42">
        <v>0</v>
      </c>
      <c r="G39" s="42">
        <v>9</v>
      </c>
      <c r="H39" s="42">
        <v>0</v>
      </c>
      <c r="I39" s="42">
        <v>2</v>
      </c>
      <c r="J39" s="42">
        <v>1</v>
      </c>
      <c r="K39" s="42">
        <v>0</v>
      </c>
      <c r="L39" s="42">
        <v>1</v>
      </c>
      <c r="M39" s="42">
        <v>2</v>
      </c>
      <c r="N39" s="42">
        <v>0</v>
      </c>
      <c r="O39" s="42">
        <v>0</v>
      </c>
      <c r="P39" s="42">
        <v>1</v>
      </c>
      <c r="Q39" s="42" t="s">
        <v>62</v>
      </c>
      <c r="R39" s="42">
        <v>2</v>
      </c>
      <c r="S39" s="42">
        <v>4</v>
      </c>
      <c r="T39" s="42">
        <v>4</v>
      </c>
      <c r="U39" s="42"/>
      <c r="V39" s="42">
        <v>0</v>
      </c>
      <c r="W39" s="42">
        <v>0</v>
      </c>
      <c r="X39" s="42">
        <v>1</v>
      </c>
      <c r="Y39" s="39" t="s">
        <v>86</v>
      </c>
      <c r="Z39" s="65" t="s">
        <v>3</v>
      </c>
      <c r="AA39" s="36">
        <v>5750</v>
      </c>
      <c r="AB39" s="36"/>
      <c r="AC39" s="36"/>
      <c r="AD39" s="38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</row>
    <row r="40" spans="1:58" s="18" customFormat="1">
      <c r="A40" s="38"/>
      <c r="B40" s="38"/>
      <c r="C40" s="38"/>
      <c r="D40" s="43"/>
      <c r="E40" s="43"/>
      <c r="F40" s="43"/>
      <c r="G40" s="43"/>
      <c r="H40" s="43"/>
      <c r="I40" s="41"/>
      <c r="J40" s="41"/>
      <c r="K40" s="41"/>
      <c r="L40" s="41"/>
      <c r="M40" s="41"/>
      <c r="N40" s="41"/>
      <c r="O40" s="41"/>
      <c r="P40" s="41"/>
      <c r="Q40" s="44"/>
      <c r="R40" s="44"/>
      <c r="S40" s="44"/>
      <c r="T40" s="44"/>
      <c r="U40" s="44"/>
      <c r="V40" s="44"/>
      <c r="W40" s="44"/>
      <c r="X40" s="44"/>
      <c r="Y40" s="39" t="s">
        <v>37</v>
      </c>
      <c r="Z40" s="63" t="s">
        <v>90</v>
      </c>
      <c r="AA40" s="71">
        <v>6</v>
      </c>
      <c r="AB40" s="36"/>
      <c r="AC40" s="36"/>
      <c r="AD40" s="51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</row>
    <row r="41" spans="1:58" s="18" customFormat="1" ht="36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60" t="s">
        <v>71</v>
      </c>
      <c r="Z41" s="65" t="s">
        <v>50</v>
      </c>
      <c r="AA41" s="45">
        <f>AA46+AA48+AA50</f>
        <v>3720.8</v>
      </c>
      <c r="AB41" s="36"/>
      <c r="AC41" s="36"/>
      <c r="AD41" s="3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</row>
    <row r="42" spans="1:58" s="18" customForma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39"/>
      <c r="Z42" s="65"/>
      <c r="AA42" s="45"/>
      <c r="AB42" s="36"/>
      <c r="AC42" s="36"/>
      <c r="AD42" s="51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</row>
    <row r="43" spans="1:58" s="18" customFormat="1" ht="33" customHeight="1">
      <c r="A43" s="42"/>
      <c r="B43" s="42"/>
      <c r="C43" s="42"/>
      <c r="D43" s="49"/>
      <c r="E43" s="49"/>
      <c r="F43" s="49"/>
      <c r="G43" s="49"/>
      <c r="H43" s="49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39" t="s">
        <v>89</v>
      </c>
      <c r="Z43" s="65" t="s">
        <v>90</v>
      </c>
      <c r="AA43" s="66">
        <v>174</v>
      </c>
      <c r="AB43" s="36"/>
      <c r="AC43" s="36"/>
      <c r="AD43" s="3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</row>
    <row r="44" spans="1:58" s="18" customFormat="1" ht="34.5" customHeight="1">
      <c r="A44" s="42"/>
      <c r="B44" s="42"/>
      <c r="C44" s="42"/>
      <c r="D44" s="49"/>
      <c r="E44" s="49"/>
      <c r="F44" s="49"/>
      <c r="G44" s="49"/>
      <c r="H44" s="49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39" t="s">
        <v>72</v>
      </c>
      <c r="Z44" s="65" t="s">
        <v>32</v>
      </c>
      <c r="AA44" s="66">
        <v>25</v>
      </c>
      <c r="AB44" s="36"/>
      <c r="AC44" s="36"/>
      <c r="AD44" s="51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</row>
    <row r="45" spans="1:58" s="18" customFormat="1" ht="24">
      <c r="A45" s="58"/>
      <c r="B45" s="58"/>
      <c r="C45" s="58"/>
      <c r="D45" s="59"/>
      <c r="E45" s="59"/>
      <c r="F45" s="59"/>
      <c r="G45" s="59"/>
      <c r="H45" s="59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39" t="s">
        <v>73</v>
      </c>
      <c r="Z45" s="63" t="s">
        <v>32</v>
      </c>
      <c r="AA45" s="70">
        <v>5</v>
      </c>
      <c r="AB45" s="36"/>
      <c r="AC45" s="36"/>
      <c r="AD45" s="51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</row>
    <row r="46" spans="1:58" s="18" customFormat="1" ht="37.5" customHeight="1">
      <c r="A46" s="42">
        <v>6</v>
      </c>
      <c r="B46" s="42">
        <v>0</v>
      </c>
      <c r="C46" s="42">
        <v>1</v>
      </c>
      <c r="D46" s="42">
        <v>0</v>
      </c>
      <c r="E46" s="42">
        <v>4</v>
      </c>
      <c r="F46" s="42">
        <v>0</v>
      </c>
      <c r="G46" s="42">
        <v>9</v>
      </c>
      <c r="H46" s="42">
        <v>0</v>
      </c>
      <c r="I46" s="42">
        <v>2</v>
      </c>
      <c r="J46" s="42">
        <v>1</v>
      </c>
      <c r="K46" s="42">
        <v>0</v>
      </c>
      <c r="L46" s="42">
        <v>2</v>
      </c>
      <c r="M46" s="42">
        <v>2</v>
      </c>
      <c r="N46" s="42">
        <v>0</v>
      </c>
      <c r="O46" s="42">
        <v>0</v>
      </c>
      <c r="P46" s="42">
        <v>1</v>
      </c>
      <c r="Q46" s="42" t="s">
        <v>62</v>
      </c>
      <c r="R46" s="42">
        <v>2</v>
      </c>
      <c r="S46" s="42">
        <v>4</v>
      </c>
      <c r="T46" s="42">
        <v>4</v>
      </c>
      <c r="U46" s="42">
        <v>225</v>
      </c>
      <c r="V46" s="42">
        <v>0</v>
      </c>
      <c r="W46" s="42">
        <v>0</v>
      </c>
      <c r="X46" s="42">
        <v>1</v>
      </c>
      <c r="Y46" s="39" t="s">
        <v>78</v>
      </c>
      <c r="Z46" s="65" t="s">
        <v>3</v>
      </c>
      <c r="AA46" s="36">
        <v>2520.8000000000002</v>
      </c>
      <c r="AB46" s="36"/>
      <c r="AC46" s="36"/>
      <c r="AD46" s="51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</row>
    <row r="47" spans="1:58" s="18" customFormat="1">
      <c r="A47" s="42"/>
      <c r="B47" s="42"/>
      <c r="C47" s="42"/>
      <c r="D47" s="49"/>
      <c r="E47" s="49"/>
      <c r="F47" s="49"/>
      <c r="G47" s="49"/>
      <c r="H47" s="49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39" t="s">
        <v>38</v>
      </c>
      <c r="Z47" s="63" t="s">
        <v>90</v>
      </c>
      <c r="AA47" s="66">
        <v>174</v>
      </c>
      <c r="AB47" s="36"/>
      <c r="AC47" s="36"/>
      <c r="AD47" s="51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</row>
    <row r="48" spans="1:58" s="18" customFormat="1" ht="36">
      <c r="A48" s="42">
        <v>6</v>
      </c>
      <c r="B48" s="42">
        <v>0</v>
      </c>
      <c r="C48" s="42">
        <v>1</v>
      </c>
      <c r="D48" s="42">
        <v>0</v>
      </c>
      <c r="E48" s="42">
        <v>4</v>
      </c>
      <c r="F48" s="42">
        <v>0</v>
      </c>
      <c r="G48" s="42">
        <v>9</v>
      </c>
      <c r="H48" s="42">
        <v>0</v>
      </c>
      <c r="I48" s="42">
        <v>2</v>
      </c>
      <c r="J48" s="42">
        <v>1</v>
      </c>
      <c r="K48" s="42">
        <v>0</v>
      </c>
      <c r="L48" s="42">
        <v>0</v>
      </c>
      <c r="M48" s="42">
        <v>0</v>
      </c>
      <c r="N48" s="42">
        <v>2</v>
      </c>
      <c r="O48" s="42">
        <v>5</v>
      </c>
      <c r="P48" s="42">
        <v>4</v>
      </c>
      <c r="Q48" s="42">
        <v>0</v>
      </c>
      <c r="R48" s="42">
        <v>2</v>
      </c>
      <c r="S48" s="42">
        <v>5</v>
      </c>
      <c r="T48" s="42">
        <v>1</v>
      </c>
      <c r="U48" s="42"/>
      <c r="V48" s="42">
        <v>0</v>
      </c>
      <c r="W48" s="42">
        <v>0</v>
      </c>
      <c r="X48" s="42">
        <v>1</v>
      </c>
      <c r="Y48" s="39" t="s">
        <v>80</v>
      </c>
      <c r="Z48" s="65" t="s">
        <v>3</v>
      </c>
      <c r="AA48" s="36">
        <v>1000</v>
      </c>
      <c r="AB48" s="36"/>
      <c r="AC48" s="36"/>
      <c r="AD48" s="51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</row>
    <row r="49" spans="1:59" s="18" customFormat="1">
      <c r="A49" s="38"/>
      <c r="B49" s="38"/>
      <c r="C49" s="38"/>
      <c r="D49" s="43"/>
      <c r="E49" s="43"/>
      <c r="F49" s="43"/>
      <c r="G49" s="43"/>
      <c r="H49" s="43"/>
      <c r="I49" s="41"/>
      <c r="J49" s="41"/>
      <c r="K49" s="41"/>
      <c r="L49" s="41"/>
      <c r="M49" s="41"/>
      <c r="N49" s="41"/>
      <c r="O49" s="41"/>
      <c r="P49" s="41"/>
      <c r="Q49" s="44"/>
      <c r="R49" s="44"/>
      <c r="S49" s="44"/>
      <c r="T49" s="44"/>
      <c r="U49" s="44"/>
      <c r="V49" s="44"/>
      <c r="W49" s="44"/>
      <c r="X49" s="44"/>
      <c r="Y49" s="39" t="s">
        <v>91</v>
      </c>
      <c r="Z49" s="65" t="s">
        <v>32</v>
      </c>
      <c r="AA49" s="69">
        <v>3</v>
      </c>
      <c r="AB49" s="36"/>
      <c r="AC49" s="36"/>
      <c r="AD49" s="3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</row>
    <row r="50" spans="1:59" s="18" customFormat="1" ht="39.75" customHeight="1">
      <c r="A50" s="42">
        <v>6</v>
      </c>
      <c r="B50" s="42">
        <v>0</v>
      </c>
      <c r="C50" s="42">
        <v>1</v>
      </c>
      <c r="D50" s="42">
        <v>0</v>
      </c>
      <c r="E50" s="42">
        <v>4</v>
      </c>
      <c r="F50" s="42">
        <v>0</v>
      </c>
      <c r="G50" s="42">
        <v>9</v>
      </c>
      <c r="H50" s="42">
        <v>0</v>
      </c>
      <c r="I50" s="42">
        <v>2</v>
      </c>
      <c r="J50" s="42">
        <v>1</v>
      </c>
      <c r="K50" s="42">
        <v>0</v>
      </c>
      <c r="L50" s="42">
        <v>2</v>
      </c>
      <c r="M50" s="42">
        <v>2</v>
      </c>
      <c r="N50" s="42">
        <v>0</v>
      </c>
      <c r="O50" s="42">
        <v>0</v>
      </c>
      <c r="P50" s="42">
        <v>1</v>
      </c>
      <c r="Q50" s="42" t="s">
        <v>62</v>
      </c>
      <c r="R50" s="42">
        <v>2</v>
      </c>
      <c r="S50" s="42">
        <v>4</v>
      </c>
      <c r="T50" s="42">
        <v>4</v>
      </c>
      <c r="U50" s="42">
        <v>226</v>
      </c>
      <c r="V50" s="42">
        <v>0</v>
      </c>
      <c r="W50" s="42">
        <v>0</v>
      </c>
      <c r="X50" s="42">
        <v>1</v>
      </c>
      <c r="Y50" s="39" t="s">
        <v>85</v>
      </c>
      <c r="Z50" s="65" t="s">
        <v>3</v>
      </c>
      <c r="AA50" s="36">
        <v>200</v>
      </c>
      <c r="AB50" s="36"/>
      <c r="AC50" s="36"/>
      <c r="AD50" s="51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</row>
    <row r="51" spans="1:59" s="18" customFormat="1" ht="28.5" customHeight="1">
      <c r="A51" s="42">
        <v>6</v>
      </c>
      <c r="B51" s="42">
        <v>0</v>
      </c>
      <c r="C51" s="42">
        <v>1</v>
      </c>
      <c r="D51" s="42">
        <v>0</v>
      </c>
      <c r="E51" s="42">
        <v>4</v>
      </c>
      <c r="F51" s="42">
        <v>0</v>
      </c>
      <c r="G51" s="42">
        <v>9</v>
      </c>
      <c r="H51" s="42">
        <v>0</v>
      </c>
      <c r="I51" s="42">
        <v>2</v>
      </c>
      <c r="J51" s="42">
        <v>1</v>
      </c>
      <c r="K51" s="42">
        <v>0</v>
      </c>
      <c r="L51" s="42">
        <v>0</v>
      </c>
      <c r="M51" s="42">
        <v>0</v>
      </c>
      <c r="N51" s="42">
        <v>0</v>
      </c>
      <c r="O51" s="42">
        <v>8</v>
      </c>
      <c r="P51" s="42">
        <v>5</v>
      </c>
      <c r="Q51" s="42">
        <v>2</v>
      </c>
      <c r="R51" s="42">
        <v>2</v>
      </c>
      <c r="S51" s="42">
        <v>9</v>
      </c>
      <c r="T51" s="42">
        <v>0</v>
      </c>
      <c r="U51" s="42"/>
      <c r="V51" s="42">
        <v>0</v>
      </c>
      <c r="W51" s="42">
        <v>0</v>
      </c>
      <c r="X51" s="42">
        <v>1</v>
      </c>
      <c r="Y51" s="39" t="s">
        <v>61</v>
      </c>
      <c r="Z51" s="65" t="s">
        <v>3</v>
      </c>
      <c r="AA51" s="36"/>
      <c r="AB51" s="36"/>
      <c r="AC51" s="36"/>
      <c r="AD51" s="3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</row>
    <row r="52" spans="1:59" s="18" customFormat="1">
      <c r="A52" s="38"/>
      <c r="B52" s="38"/>
      <c r="C52" s="38"/>
      <c r="D52" s="43"/>
      <c r="E52" s="43"/>
      <c r="F52" s="43"/>
      <c r="G52" s="43"/>
      <c r="H52" s="43"/>
      <c r="I52" s="41"/>
      <c r="J52" s="41"/>
      <c r="K52" s="41"/>
      <c r="L52" s="41"/>
      <c r="M52" s="41"/>
      <c r="N52" s="41"/>
      <c r="O52" s="41"/>
      <c r="P52" s="41"/>
      <c r="Q52" s="44"/>
      <c r="R52" s="44"/>
      <c r="S52" s="44"/>
      <c r="T52" s="44"/>
      <c r="U52" s="44"/>
      <c r="V52" s="44"/>
      <c r="W52" s="44"/>
      <c r="X52" s="44"/>
      <c r="Y52" s="39" t="s">
        <v>38</v>
      </c>
      <c r="Z52" s="65"/>
      <c r="AA52" s="36"/>
      <c r="AB52" s="36"/>
      <c r="AC52" s="36"/>
      <c r="AD52" s="3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</row>
    <row r="53" spans="1:59" s="18" customFormat="1" ht="38.25" customHeight="1">
      <c r="A53" s="38"/>
      <c r="B53" s="38"/>
      <c r="C53" s="38"/>
      <c r="D53" s="43"/>
      <c r="E53" s="43"/>
      <c r="F53" s="43"/>
      <c r="G53" s="43"/>
      <c r="H53" s="43"/>
      <c r="I53" s="41"/>
      <c r="J53" s="41"/>
      <c r="K53" s="41"/>
      <c r="L53" s="41"/>
      <c r="M53" s="41"/>
      <c r="N53" s="41"/>
      <c r="O53" s="41"/>
      <c r="P53" s="41"/>
      <c r="Q53" s="44"/>
      <c r="R53" s="44"/>
      <c r="S53" s="44"/>
      <c r="T53" s="44"/>
      <c r="U53" s="44"/>
      <c r="V53" s="44"/>
      <c r="W53" s="44"/>
      <c r="X53" s="44"/>
      <c r="Y53" s="61" t="s">
        <v>64</v>
      </c>
      <c r="Z53" s="65" t="s">
        <v>3</v>
      </c>
      <c r="AA53" s="36">
        <v>0</v>
      </c>
      <c r="AB53" s="36"/>
      <c r="AC53" s="36"/>
      <c r="AD53" s="3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</row>
    <row r="54" spans="1:59" s="18" customFormat="1" ht="54.75" customHeight="1">
      <c r="A54" s="38"/>
      <c r="B54" s="38"/>
      <c r="C54" s="38"/>
      <c r="D54" s="43"/>
      <c r="E54" s="43"/>
      <c r="F54" s="43"/>
      <c r="G54" s="43"/>
      <c r="H54" s="43"/>
      <c r="I54" s="41"/>
      <c r="J54" s="41"/>
      <c r="K54" s="41"/>
      <c r="L54" s="41"/>
      <c r="M54" s="41"/>
      <c r="N54" s="41"/>
      <c r="O54" s="41"/>
      <c r="P54" s="41"/>
      <c r="Q54" s="44"/>
      <c r="R54" s="44"/>
      <c r="S54" s="44"/>
      <c r="T54" s="44"/>
      <c r="U54" s="44"/>
      <c r="V54" s="44"/>
      <c r="W54" s="44"/>
      <c r="X54" s="44"/>
      <c r="Y54" s="47" t="s">
        <v>65</v>
      </c>
      <c r="Z54" s="65"/>
      <c r="AA54" s="36"/>
      <c r="AB54" s="36"/>
      <c r="AC54" s="36"/>
      <c r="AD54" s="51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</row>
    <row r="55" spans="1:59" s="18" customFormat="1" ht="38.25" customHeight="1">
      <c r="A55" s="38"/>
      <c r="B55" s="38"/>
      <c r="C55" s="38"/>
      <c r="D55" s="43"/>
      <c r="E55" s="43"/>
      <c r="F55" s="43"/>
      <c r="G55" s="43"/>
      <c r="H55" s="43"/>
      <c r="I55" s="41"/>
      <c r="J55" s="41"/>
      <c r="K55" s="41"/>
      <c r="L55" s="41"/>
      <c r="M55" s="41"/>
      <c r="N55" s="41"/>
      <c r="O55" s="41"/>
      <c r="P55" s="41"/>
      <c r="Q55" s="44"/>
      <c r="R55" s="44"/>
      <c r="S55" s="44"/>
      <c r="T55" s="44"/>
      <c r="U55" s="44"/>
      <c r="V55" s="44"/>
      <c r="W55" s="44"/>
      <c r="X55" s="44"/>
      <c r="Y55" s="39" t="s">
        <v>39</v>
      </c>
      <c r="Z55" s="65" t="s">
        <v>40</v>
      </c>
      <c r="AA55" s="36"/>
      <c r="AB55" s="36"/>
      <c r="AC55" s="36"/>
      <c r="AD55" s="3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</row>
    <row r="56" spans="1:59" s="23" customFormat="1" ht="66.2" customHeight="1">
      <c r="A56" s="38"/>
      <c r="B56" s="38"/>
      <c r="C56" s="38"/>
      <c r="D56" s="43"/>
      <c r="E56" s="43"/>
      <c r="F56" s="43"/>
      <c r="G56" s="43"/>
      <c r="H56" s="43"/>
      <c r="I56" s="41"/>
      <c r="J56" s="41"/>
      <c r="K56" s="41"/>
      <c r="L56" s="41"/>
      <c r="M56" s="41"/>
      <c r="N56" s="41"/>
      <c r="O56" s="41"/>
      <c r="P56" s="41"/>
      <c r="Q56" s="44"/>
      <c r="R56" s="44"/>
      <c r="S56" s="44"/>
      <c r="T56" s="44"/>
      <c r="U56" s="44"/>
      <c r="V56" s="44"/>
      <c r="W56" s="44"/>
      <c r="X56" s="44"/>
      <c r="Y56" s="39" t="s">
        <v>58</v>
      </c>
      <c r="Z56" s="65" t="s">
        <v>32</v>
      </c>
      <c r="AA56" s="45"/>
      <c r="AB56" s="36"/>
      <c r="AC56" s="36"/>
      <c r="AD56" s="51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</row>
    <row r="57" spans="1:59" s="23" customFormat="1" ht="17.45" customHeight="1">
      <c r="A57" s="38"/>
      <c r="B57" s="38"/>
      <c r="C57" s="38"/>
      <c r="D57" s="43"/>
      <c r="E57" s="43"/>
      <c r="F57" s="43"/>
      <c r="G57" s="43"/>
      <c r="H57" s="43"/>
      <c r="I57" s="41"/>
      <c r="J57" s="41"/>
      <c r="K57" s="41"/>
      <c r="L57" s="41"/>
      <c r="M57" s="41"/>
      <c r="N57" s="41"/>
      <c r="O57" s="41"/>
      <c r="P57" s="41"/>
      <c r="Q57" s="44"/>
      <c r="R57" s="44"/>
      <c r="S57" s="44"/>
      <c r="T57" s="44"/>
      <c r="U57" s="44"/>
      <c r="V57" s="44"/>
      <c r="W57" s="44"/>
      <c r="X57" s="44"/>
      <c r="Y57" s="39" t="s">
        <v>41</v>
      </c>
      <c r="Z57" s="65"/>
      <c r="AA57" s="45"/>
      <c r="AB57" s="36"/>
      <c r="AC57" s="36"/>
      <c r="AD57" s="30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</row>
    <row r="58" spans="1:59" s="23" customFormat="1" ht="83.25" customHeight="1">
      <c r="A58" s="38"/>
      <c r="B58" s="38"/>
      <c r="C58" s="38"/>
      <c r="D58" s="43"/>
      <c r="E58" s="43"/>
      <c r="F58" s="43"/>
      <c r="G58" s="43"/>
      <c r="H58" s="43"/>
      <c r="I58" s="41"/>
      <c r="J58" s="41"/>
      <c r="K58" s="41"/>
      <c r="L58" s="41"/>
      <c r="M58" s="41"/>
      <c r="N58" s="41"/>
      <c r="O58" s="41"/>
      <c r="P58" s="41"/>
      <c r="Q58" s="44"/>
      <c r="R58" s="44"/>
      <c r="S58" s="44"/>
      <c r="T58" s="44"/>
      <c r="U58" s="44"/>
      <c r="V58" s="44"/>
      <c r="W58" s="44"/>
      <c r="X58" s="44"/>
      <c r="Y58" s="39" t="s">
        <v>57</v>
      </c>
      <c r="Z58" s="65" t="s">
        <v>32</v>
      </c>
      <c r="AA58" s="45"/>
      <c r="AB58" s="36"/>
      <c r="AC58" s="36"/>
      <c r="AD58" s="5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</row>
    <row r="59" spans="1:59" s="23" customFormat="1" ht="21.2" customHeight="1">
      <c r="A59" s="38"/>
      <c r="B59" s="38"/>
      <c r="C59" s="38"/>
      <c r="D59" s="43"/>
      <c r="E59" s="43"/>
      <c r="F59" s="43"/>
      <c r="G59" s="43"/>
      <c r="H59" s="43"/>
      <c r="I59" s="41"/>
      <c r="J59" s="41"/>
      <c r="K59" s="41"/>
      <c r="L59" s="41"/>
      <c r="M59" s="41"/>
      <c r="N59" s="41"/>
      <c r="O59" s="41"/>
      <c r="P59" s="41"/>
      <c r="Q59" s="44"/>
      <c r="R59" s="44"/>
      <c r="S59" s="44"/>
      <c r="T59" s="44"/>
      <c r="U59" s="44"/>
      <c r="V59" s="44"/>
      <c r="W59" s="44"/>
      <c r="X59" s="44"/>
      <c r="Y59" s="39" t="s">
        <v>41</v>
      </c>
      <c r="Z59" s="65"/>
      <c r="AA59" s="45"/>
      <c r="AB59" s="36"/>
      <c r="AC59" s="36"/>
      <c r="AD59" s="30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</row>
    <row r="60" spans="1:59" s="23" customFormat="1" ht="81" customHeight="1">
      <c r="A60" s="38"/>
      <c r="B60" s="38"/>
      <c r="C60" s="38"/>
      <c r="D60" s="43"/>
      <c r="E60" s="43"/>
      <c r="F60" s="43"/>
      <c r="G60" s="43"/>
      <c r="H60" s="43"/>
      <c r="I60" s="41"/>
      <c r="J60" s="41"/>
      <c r="K60" s="41"/>
      <c r="L60" s="41"/>
      <c r="M60" s="41"/>
      <c r="N60" s="41"/>
      <c r="O60" s="41"/>
      <c r="P60" s="41"/>
      <c r="Q60" s="44"/>
      <c r="R60" s="44"/>
      <c r="S60" s="44"/>
      <c r="T60" s="44"/>
      <c r="U60" s="44"/>
      <c r="V60" s="44"/>
      <c r="W60" s="44"/>
      <c r="X60" s="44"/>
      <c r="Y60" s="39" t="s">
        <v>56</v>
      </c>
      <c r="Z60" s="65" t="s">
        <v>32</v>
      </c>
      <c r="AA60" s="45"/>
      <c r="AB60" s="36"/>
      <c r="AC60" s="36"/>
      <c r="AD60" s="51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</row>
    <row r="61" spans="1:59" s="23" customFormat="1" ht="16.5" customHeight="1">
      <c r="A61" s="38"/>
      <c r="B61" s="38"/>
      <c r="C61" s="38"/>
      <c r="D61" s="43"/>
      <c r="E61" s="43"/>
      <c r="F61" s="43"/>
      <c r="G61" s="43"/>
      <c r="H61" s="43"/>
      <c r="I61" s="41"/>
      <c r="J61" s="41"/>
      <c r="K61" s="41"/>
      <c r="L61" s="41"/>
      <c r="M61" s="41"/>
      <c r="N61" s="41"/>
      <c r="O61" s="41"/>
      <c r="P61" s="41"/>
      <c r="Q61" s="44"/>
      <c r="R61" s="44"/>
      <c r="S61" s="44"/>
      <c r="T61" s="44"/>
      <c r="U61" s="44"/>
      <c r="V61" s="44"/>
      <c r="W61" s="44"/>
      <c r="X61" s="44"/>
      <c r="Y61" s="39" t="s">
        <v>42</v>
      </c>
      <c r="Z61" s="65"/>
      <c r="AA61" s="45"/>
      <c r="AB61" s="36"/>
      <c r="AC61" s="36"/>
      <c r="AD61" s="30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</row>
    <row r="62" spans="1:59" s="23" customFormat="1" ht="87" customHeight="1">
      <c r="A62" s="38"/>
      <c r="B62" s="38"/>
      <c r="C62" s="38"/>
      <c r="D62" s="43"/>
      <c r="E62" s="43"/>
      <c r="F62" s="43"/>
      <c r="G62" s="43"/>
      <c r="H62" s="43"/>
      <c r="I62" s="41"/>
      <c r="J62" s="41"/>
      <c r="K62" s="41"/>
      <c r="L62" s="41"/>
      <c r="M62" s="41"/>
      <c r="N62" s="41"/>
      <c r="O62" s="41"/>
      <c r="P62" s="41"/>
      <c r="Q62" s="44"/>
      <c r="R62" s="44"/>
      <c r="S62" s="44"/>
      <c r="T62" s="44"/>
      <c r="U62" s="44"/>
      <c r="V62" s="44"/>
      <c r="W62" s="44"/>
      <c r="X62" s="44"/>
      <c r="Y62" s="39" t="s">
        <v>55</v>
      </c>
      <c r="Z62" s="65" t="s">
        <v>32</v>
      </c>
      <c r="AA62" s="45"/>
      <c r="AB62" s="36"/>
      <c r="AC62" s="36"/>
      <c r="AD62" s="51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</row>
    <row r="63" spans="1:59" s="23" customFormat="1" ht="14.25" customHeight="1">
      <c r="A63" s="38"/>
      <c r="B63" s="38"/>
      <c r="C63" s="38"/>
      <c r="D63" s="43"/>
      <c r="E63" s="43"/>
      <c r="F63" s="43"/>
      <c r="G63" s="43"/>
      <c r="H63" s="43"/>
      <c r="I63" s="41"/>
      <c r="J63" s="41"/>
      <c r="K63" s="41"/>
      <c r="L63" s="41"/>
      <c r="M63" s="41"/>
      <c r="N63" s="41"/>
      <c r="O63" s="41"/>
      <c r="P63" s="41"/>
      <c r="Q63" s="44"/>
      <c r="R63" s="44"/>
      <c r="S63" s="44"/>
      <c r="T63" s="44"/>
      <c r="U63" s="44"/>
      <c r="V63" s="44"/>
      <c r="W63" s="44"/>
      <c r="X63" s="44"/>
      <c r="Y63" s="39" t="s">
        <v>42</v>
      </c>
      <c r="Z63" s="65"/>
      <c r="AA63" s="45"/>
      <c r="AB63" s="36"/>
      <c r="AC63" s="36"/>
      <c r="AD63" s="30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</row>
    <row r="64" spans="1:59" s="23" customFormat="1" ht="66.75" customHeight="1">
      <c r="A64" s="38"/>
      <c r="B64" s="38"/>
      <c r="C64" s="38"/>
      <c r="D64" s="43"/>
      <c r="E64" s="43"/>
      <c r="F64" s="43"/>
      <c r="G64" s="43"/>
      <c r="H64" s="43"/>
      <c r="I64" s="41"/>
      <c r="J64" s="41"/>
      <c r="K64" s="41"/>
      <c r="L64" s="41"/>
      <c r="M64" s="41"/>
      <c r="N64" s="41"/>
      <c r="O64" s="41"/>
      <c r="P64" s="41"/>
      <c r="Q64" s="44"/>
      <c r="R64" s="44"/>
      <c r="S64" s="44"/>
      <c r="T64" s="44"/>
      <c r="U64" s="44"/>
      <c r="V64" s="44"/>
      <c r="W64" s="44"/>
      <c r="X64" s="44"/>
      <c r="Y64" s="39" t="s">
        <v>54</v>
      </c>
      <c r="Z64" s="65" t="s">
        <v>32</v>
      </c>
      <c r="AA64" s="45"/>
      <c r="AB64" s="36"/>
      <c r="AC64" s="36"/>
      <c r="AD64" s="50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</row>
    <row r="65" spans="1:59" s="23" customFormat="1" ht="14.25" customHeight="1">
      <c r="A65" s="38"/>
      <c r="B65" s="38"/>
      <c r="C65" s="38"/>
      <c r="D65" s="43"/>
      <c r="E65" s="43"/>
      <c r="F65" s="43"/>
      <c r="G65" s="43"/>
      <c r="H65" s="43"/>
      <c r="I65" s="41"/>
      <c r="J65" s="41"/>
      <c r="K65" s="41"/>
      <c r="L65" s="41"/>
      <c r="M65" s="41"/>
      <c r="N65" s="41"/>
      <c r="O65" s="41"/>
      <c r="P65" s="41"/>
      <c r="Q65" s="44"/>
      <c r="R65" s="44"/>
      <c r="S65" s="44"/>
      <c r="T65" s="44"/>
      <c r="U65" s="44"/>
      <c r="V65" s="44"/>
      <c r="W65" s="44"/>
      <c r="X65" s="44"/>
      <c r="Y65" s="39" t="s">
        <v>42</v>
      </c>
      <c r="Z65" s="65"/>
      <c r="AA65" s="45"/>
      <c r="AB65" s="36"/>
      <c r="AC65" s="36"/>
      <c r="AD65" s="51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</row>
    <row r="66" spans="1:59" s="23" customFormat="1" ht="51.75" customHeight="1">
      <c r="A66" s="38"/>
      <c r="B66" s="38"/>
      <c r="C66" s="38"/>
      <c r="D66" s="43"/>
      <c r="E66" s="43"/>
      <c r="F66" s="43"/>
      <c r="G66" s="43"/>
      <c r="H66" s="43"/>
      <c r="I66" s="41"/>
      <c r="J66" s="41"/>
      <c r="K66" s="41"/>
      <c r="L66" s="41"/>
      <c r="M66" s="41"/>
      <c r="N66" s="41"/>
      <c r="O66" s="41"/>
      <c r="P66" s="41"/>
      <c r="Q66" s="44"/>
      <c r="R66" s="44"/>
      <c r="S66" s="44"/>
      <c r="T66" s="44"/>
      <c r="U66" s="44"/>
      <c r="V66" s="44"/>
      <c r="W66" s="44"/>
      <c r="X66" s="44"/>
      <c r="Y66" s="47" t="s">
        <v>43</v>
      </c>
      <c r="Z66" s="65"/>
      <c r="AA66" s="45"/>
      <c r="AB66" s="36"/>
      <c r="AC66" s="36"/>
      <c r="AD66" s="30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</row>
    <row r="67" spans="1:59" s="23" customFormat="1" ht="40.700000000000003" customHeight="1">
      <c r="A67" s="38"/>
      <c r="B67" s="38"/>
      <c r="C67" s="38"/>
      <c r="D67" s="43"/>
      <c r="E67" s="43"/>
      <c r="F67" s="43"/>
      <c r="G67" s="43"/>
      <c r="H67" s="43"/>
      <c r="I67" s="41"/>
      <c r="J67" s="41"/>
      <c r="K67" s="41"/>
      <c r="L67" s="41"/>
      <c r="M67" s="41"/>
      <c r="N67" s="41"/>
      <c r="O67" s="41"/>
      <c r="P67" s="41"/>
      <c r="Q67" s="44"/>
      <c r="R67" s="44"/>
      <c r="S67" s="44"/>
      <c r="T67" s="44"/>
      <c r="U67" s="44"/>
      <c r="V67" s="44"/>
      <c r="W67" s="44"/>
      <c r="X67" s="44"/>
      <c r="Y67" s="39" t="s">
        <v>39</v>
      </c>
      <c r="Z67" s="65" t="s">
        <v>40</v>
      </c>
      <c r="AA67" s="45"/>
      <c r="AB67" s="36"/>
      <c r="AC67" s="36"/>
      <c r="AD67" s="30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</row>
    <row r="68" spans="1:59" s="23" customFormat="1" ht="54" customHeight="1">
      <c r="A68" s="38"/>
      <c r="B68" s="38"/>
      <c r="C68" s="38"/>
      <c r="D68" s="43"/>
      <c r="E68" s="43"/>
      <c r="F68" s="43"/>
      <c r="G68" s="43"/>
      <c r="H68" s="43"/>
      <c r="I68" s="41"/>
      <c r="J68" s="41"/>
      <c r="K68" s="41"/>
      <c r="L68" s="41"/>
      <c r="M68" s="41"/>
      <c r="N68" s="41"/>
      <c r="O68" s="41"/>
      <c r="P68" s="41"/>
      <c r="Q68" s="44"/>
      <c r="R68" s="44"/>
      <c r="S68" s="44"/>
      <c r="T68" s="44"/>
      <c r="U68" s="44"/>
      <c r="V68" s="44"/>
      <c r="W68" s="44"/>
      <c r="X68" s="44"/>
      <c r="Y68" s="39" t="s">
        <v>53</v>
      </c>
      <c r="Z68" s="65"/>
      <c r="AA68" s="45"/>
      <c r="AB68" s="38"/>
      <c r="AC68" s="30"/>
      <c r="AD68" s="30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</row>
    <row r="69" spans="1:59" s="23" customFormat="1" ht="15" customHeight="1">
      <c r="A69" s="38"/>
      <c r="B69" s="38"/>
      <c r="C69" s="38"/>
      <c r="D69" s="43"/>
      <c r="E69" s="43"/>
      <c r="F69" s="43"/>
      <c r="G69" s="43"/>
      <c r="H69" s="43"/>
      <c r="I69" s="41"/>
      <c r="J69" s="41"/>
      <c r="K69" s="41"/>
      <c r="L69" s="41"/>
      <c r="M69" s="41"/>
      <c r="N69" s="41"/>
      <c r="O69" s="41"/>
      <c r="P69" s="41"/>
      <c r="Q69" s="44"/>
      <c r="R69" s="44"/>
      <c r="S69" s="44"/>
      <c r="T69" s="44"/>
      <c r="U69" s="44"/>
      <c r="V69" s="44"/>
      <c r="W69" s="44"/>
      <c r="X69" s="44"/>
      <c r="Y69" s="48" t="s">
        <v>44</v>
      </c>
      <c r="Z69" s="65"/>
      <c r="AA69" s="45"/>
      <c r="AB69" s="37"/>
      <c r="AC69" s="30"/>
      <c r="AD69" s="30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</row>
    <row r="70" spans="1:59" s="23" customFormat="1" ht="42.75" customHeight="1">
      <c r="A70" s="38"/>
      <c r="B70" s="38"/>
      <c r="C70" s="38"/>
      <c r="D70" s="43"/>
      <c r="E70" s="43"/>
      <c r="F70" s="43"/>
      <c r="G70" s="43"/>
      <c r="H70" s="43"/>
      <c r="I70" s="41"/>
      <c r="J70" s="41"/>
      <c r="K70" s="41"/>
      <c r="L70" s="41"/>
      <c r="M70" s="41"/>
      <c r="N70" s="41"/>
      <c r="O70" s="41"/>
      <c r="P70" s="41"/>
      <c r="Q70" s="44"/>
      <c r="R70" s="44"/>
      <c r="S70" s="44"/>
      <c r="T70" s="44"/>
      <c r="U70" s="44"/>
      <c r="V70" s="44"/>
      <c r="W70" s="44"/>
      <c r="X70" s="44"/>
      <c r="Y70" s="39" t="s">
        <v>52</v>
      </c>
      <c r="Z70" s="65"/>
      <c r="AA70" s="45"/>
      <c r="AB70" s="37"/>
      <c r="AC70" s="38"/>
      <c r="AD70" s="38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</row>
    <row r="71" spans="1:59" s="23" customFormat="1" ht="16.5" customHeight="1">
      <c r="A71" s="38"/>
      <c r="B71" s="38"/>
      <c r="C71" s="38"/>
      <c r="D71" s="43"/>
      <c r="E71" s="43"/>
      <c r="F71" s="43"/>
      <c r="G71" s="43"/>
      <c r="H71" s="43"/>
      <c r="I71" s="41"/>
      <c r="J71" s="41"/>
      <c r="K71" s="41"/>
      <c r="L71" s="41"/>
      <c r="M71" s="41"/>
      <c r="N71" s="41"/>
      <c r="O71" s="41"/>
      <c r="P71" s="41"/>
      <c r="Q71" s="44"/>
      <c r="R71" s="44"/>
      <c r="S71" s="44"/>
      <c r="T71" s="44"/>
      <c r="U71" s="44"/>
      <c r="V71" s="44"/>
      <c r="W71" s="44"/>
      <c r="X71" s="44"/>
      <c r="Y71" s="48" t="s">
        <v>44</v>
      </c>
      <c r="Z71" s="65"/>
      <c r="AA71" s="45"/>
      <c r="AB71" s="38"/>
      <c r="AC71" s="30"/>
      <c r="AD71" s="30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</row>
    <row r="72" spans="1:59" s="23" customFormat="1" ht="50.25" customHeight="1">
      <c r="A72" s="38"/>
      <c r="B72" s="38"/>
      <c r="C72" s="38"/>
      <c r="D72" s="43"/>
      <c r="E72" s="43"/>
      <c r="F72" s="43"/>
      <c r="G72" s="43"/>
      <c r="H72" s="43"/>
      <c r="I72" s="41"/>
      <c r="J72" s="41"/>
      <c r="K72" s="41"/>
      <c r="L72" s="41"/>
      <c r="M72" s="41"/>
      <c r="N72" s="41"/>
      <c r="O72" s="41"/>
      <c r="P72" s="41"/>
      <c r="Q72" s="44"/>
      <c r="R72" s="44"/>
      <c r="S72" s="44"/>
      <c r="T72" s="44"/>
      <c r="U72" s="44"/>
      <c r="V72" s="44"/>
      <c r="W72" s="44"/>
      <c r="X72" s="44"/>
      <c r="Y72" s="39" t="s">
        <v>51</v>
      </c>
      <c r="Z72" s="65"/>
      <c r="AA72" s="45"/>
      <c r="AB72" s="38"/>
      <c r="AC72" s="30"/>
      <c r="AD72" s="30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</row>
    <row r="73" spans="1:59" s="23" customFormat="1" ht="14.25" customHeight="1">
      <c r="A73" s="38"/>
      <c r="B73" s="38"/>
      <c r="C73" s="38"/>
      <c r="D73" s="43"/>
      <c r="E73" s="43"/>
      <c r="F73" s="43"/>
      <c r="G73" s="43"/>
      <c r="H73" s="43"/>
      <c r="I73" s="41"/>
      <c r="J73" s="41"/>
      <c r="K73" s="41"/>
      <c r="L73" s="41"/>
      <c r="M73" s="41"/>
      <c r="N73" s="41"/>
      <c r="O73" s="41"/>
      <c r="P73" s="41"/>
      <c r="Q73" s="44"/>
      <c r="R73" s="44"/>
      <c r="S73" s="44"/>
      <c r="T73" s="44"/>
      <c r="U73" s="44"/>
      <c r="V73" s="44"/>
      <c r="W73" s="44"/>
      <c r="X73" s="44"/>
      <c r="Y73" s="48" t="s">
        <v>44</v>
      </c>
      <c r="Z73" s="65"/>
      <c r="AA73" s="45"/>
      <c r="AB73" s="38"/>
      <c r="AC73" s="30"/>
      <c r="AD73" s="30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</row>
    <row r="74" spans="1:59" s="23" customFormat="1" ht="30.75" customHeight="1">
      <c r="A74" s="42">
        <v>6</v>
      </c>
      <c r="B74" s="42">
        <v>0</v>
      </c>
      <c r="C74" s="42">
        <v>1</v>
      </c>
      <c r="D74" s="42">
        <v>0</v>
      </c>
      <c r="E74" s="42">
        <v>4</v>
      </c>
      <c r="F74" s="42">
        <v>0</v>
      </c>
      <c r="G74" s="42">
        <v>9</v>
      </c>
      <c r="H74" s="42">
        <v>0</v>
      </c>
      <c r="I74" s="42">
        <v>2</v>
      </c>
      <c r="J74" s="42">
        <v>3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/>
      <c r="S74" s="42"/>
      <c r="T74" s="42"/>
      <c r="U74" s="44"/>
      <c r="V74" s="44"/>
      <c r="W74" s="44"/>
      <c r="X74" s="44"/>
      <c r="Y74" s="61" t="s">
        <v>48</v>
      </c>
      <c r="Z74" s="65" t="s">
        <v>3</v>
      </c>
      <c r="AA74" s="45">
        <v>11258.9</v>
      </c>
      <c r="AB74" s="38"/>
      <c r="AC74" s="30"/>
      <c r="AD74" s="30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</row>
    <row r="75" spans="1:59" s="23" customFormat="1" ht="13.7" customHeight="1">
      <c r="A75" s="38"/>
      <c r="B75" s="38"/>
      <c r="C75" s="38"/>
      <c r="D75" s="43"/>
      <c r="E75" s="43"/>
      <c r="F75" s="43"/>
      <c r="G75" s="43"/>
      <c r="H75" s="43"/>
      <c r="I75" s="41"/>
      <c r="J75" s="41"/>
      <c r="K75" s="41"/>
      <c r="L75" s="41"/>
      <c r="M75" s="41"/>
      <c r="N75" s="41"/>
      <c r="O75" s="41"/>
      <c r="P75" s="41"/>
      <c r="Q75" s="44"/>
      <c r="R75" s="44"/>
      <c r="S75" s="44"/>
      <c r="T75" s="44"/>
      <c r="U75" s="44"/>
      <c r="V75" s="44"/>
      <c r="W75" s="44"/>
      <c r="X75" s="44"/>
      <c r="Y75" s="39"/>
      <c r="Z75" s="65"/>
      <c r="AA75" s="45"/>
      <c r="AB75" s="55"/>
      <c r="AC75" s="30"/>
      <c r="AD75" s="30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</row>
    <row r="76" spans="1:59" s="23" customFormat="1" ht="39.75" customHeight="1">
      <c r="A76" s="42">
        <v>6</v>
      </c>
      <c r="B76" s="42">
        <v>0</v>
      </c>
      <c r="C76" s="42">
        <v>1</v>
      </c>
      <c r="D76" s="42">
        <v>0</v>
      </c>
      <c r="E76" s="42">
        <v>4</v>
      </c>
      <c r="F76" s="42">
        <v>0</v>
      </c>
      <c r="G76" s="42">
        <v>9</v>
      </c>
      <c r="H76" s="42">
        <v>0</v>
      </c>
      <c r="I76" s="42">
        <v>2</v>
      </c>
      <c r="J76" s="42">
        <v>3</v>
      </c>
      <c r="K76" s="42">
        <v>0</v>
      </c>
      <c r="L76" s="42">
        <v>1</v>
      </c>
      <c r="M76" s="42">
        <v>1</v>
      </c>
      <c r="N76" s="42">
        <v>0</v>
      </c>
      <c r="O76" s="42">
        <v>5</v>
      </c>
      <c r="P76" s="42">
        <v>2</v>
      </c>
      <c r="Q76" s="42" t="s">
        <v>63</v>
      </c>
      <c r="R76" s="42">
        <v>2</v>
      </c>
      <c r="S76" s="42">
        <v>4</v>
      </c>
      <c r="T76" s="42">
        <v>4</v>
      </c>
      <c r="U76" s="42">
        <v>225</v>
      </c>
      <c r="V76" s="42">
        <v>0</v>
      </c>
      <c r="W76" s="42">
        <v>0</v>
      </c>
      <c r="X76" s="42">
        <v>3</v>
      </c>
      <c r="Y76" s="39" t="s">
        <v>81</v>
      </c>
      <c r="Z76" s="65" t="s">
        <v>3</v>
      </c>
      <c r="AA76" s="45">
        <v>11258.9</v>
      </c>
      <c r="AB76" s="55"/>
      <c r="AC76" s="30"/>
      <c r="AD76" s="30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</row>
    <row r="77" spans="1:59" s="23" customFormat="1" ht="27.75" customHeight="1">
      <c r="A77" s="38"/>
      <c r="B77" s="38"/>
      <c r="C77" s="38"/>
      <c r="D77" s="43"/>
      <c r="E77" s="43"/>
      <c r="F77" s="43"/>
      <c r="G77" s="43"/>
      <c r="H77" s="43"/>
      <c r="I77" s="41"/>
      <c r="J77" s="41"/>
      <c r="K77" s="41"/>
      <c r="L77" s="41"/>
      <c r="M77" s="41"/>
      <c r="N77" s="41"/>
      <c r="O77" s="41"/>
      <c r="P77" s="41"/>
      <c r="Q77" s="44"/>
      <c r="R77" s="44"/>
      <c r="S77" s="44"/>
      <c r="T77" s="44"/>
      <c r="U77" s="44"/>
      <c r="V77" s="44"/>
      <c r="W77" s="44"/>
      <c r="X77" s="44"/>
      <c r="Y77" s="39" t="s">
        <v>87</v>
      </c>
      <c r="Z77" s="65" t="s">
        <v>32</v>
      </c>
      <c r="AA77" s="66">
        <v>247</v>
      </c>
      <c r="AB77" s="55"/>
      <c r="AC77" s="30"/>
      <c r="AD77" s="30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</row>
    <row r="78" spans="1:59" s="23" customFormat="1" ht="36" customHeight="1">
      <c r="A78" s="42">
        <v>6</v>
      </c>
      <c r="B78" s="42">
        <v>0</v>
      </c>
      <c r="C78" s="42">
        <v>1</v>
      </c>
      <c r="D78" s="42">
        <v>0</v>
      </c>
      <c r="E78" s="42">
        <v>4</v>
      </c>
      <c r="F78" s="42">
        <v>0</v>
      </c>
      <c r="G78" s="42">
        <v>9</v>
      </c>
      <c r="H78" s="42">
        <v>0</v>
      </c>
      <c r="I78" s="42">
        <v>2</v>
      </c>
      <c r="J78" s="42">
        <v>3</v>
      </c>
      <c r="K78" s="42">
        <v>0</v>
      </c>
      <c r="L78" s="42">
        <v>1</v>
      </c>
      <c r="M78" s="42">
        <v>1</v>
      </c>
      <c r="N78" s="42">
        <v>0</v>
      </c>
      <c r="O78" s="42">
        <v>5</v>
      </c>
      <c r="P78" s="42">
        <v>2</v>
      </c>
      <c r="Q78" s="42" t="s">
        <v>63</v>
      </c>
      <c r="R78" s="42">
        <v>2</v>
      </c>
      <c r="S78" s="42">
        <v>4</v>
      </c>
      <c r="T78" s="42">
        <v>4</v>
      </c>
      <c r="U78" s="42">
        <v>225</v>
      </c>
      <c r="V78" s="42">
        <v>0</v>
      </c>
      <c r="W78" s="42">
        <v>0</v>
      </c>
      <c r="X78" s="42">
        <v>3</v>
      </c>
      <c r="Y78" s="39" t="s">
        <v>45</v>
      </c>
      <c r="Z78" s="65" t="s">
        <v>3</v>
      </c>
      <c r="AA78" s="36">
        <v>5500</v>
      </c>
      <c r="AB78" s="55"/>
      <c r="AC78" s="30"/>
      <c r="AD78" s="30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</row>
    <row r="79" spans="1:59" s="23" customFormat="1" ht="32.25" customHeight="1">
      <c r="A79" s="38"/>
      <c r="B79" s="38"/>
      <c r="C79" s="38"/>
      <c r="D79" s="43"/>
      <c r="E79" s="43"/>
      <c r="F79" s="43"/>
      <c r="G79" s="43"/>
      <c r="H79" s="43"/>
      <c r="I79" s="41"/>
      <c r="J79" s="41"/>
      <c r="K79" s="41"/>
      <c r="L79" s="41"/>
      <c r="M79" s="41"/>
      <c r="N79" s="41"/>
      <c r="O79" s="41"/>
      <c r="P79" s="41"/>
      <c r="Q79" s="44"/>
      <c r="R79" s="44"/>
      <c r="S79" s="44"/>
      <c r="T79" s="44"/>
      <c r="U79" s="44"/>
      <c r="V79" s="44"/>
      <c r="W79" s="44"/>
      <c r="X79" s="44"/>
      <c r="Y79" s="39" t="s">
        <v>87</v>
      </c>
      <c r="Z79" s="65" t="s">
        <v>32</v>
      </c>
      <c r="AA79" s="67">
        <v>137</v>
      </c>
      <c r="AB79" s="55"/>
      <c r="AC79" s="30"/>
      <c r="AD79" s="30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</row>
    <row r="80" spans="1:59" s="23" customFormat="1" ht="29.25" customHeight="1">
      <c r="A80" s="42">
        <v>6</v>
      </c>
      <c r="B80" s="42">
        <v>0</v>
      </c>
      <c r="C80" s="42">
        <v>1</v>
      </c>
      <c r="D80" s="42">
        <v>0</v>
      </c>
      <c r="E80" s="42">
        <v>4</v>
      </c>
      <c r="F80" s="42">
        <v>0</v>
      </c>
      <c r="G80" s="42">
        <v>9</v>
      </c>
      <c r="H80" s="42">
        <v>0</v>
      </c>
      <c r="I80" s="42">
        <v>2</v>
      </c>
      <c r="J80" s="42">
        <v>3</v>
      </c>
      <c r="K80" s="42">
        <v>0</v>
      </c>
      <c r="L80" s="42">
        <v>1</v>
      </c>
      <c r="M80" s="42">
        <v>1</v>
      </c>
      <c r="N80" s="42">
        <v>0</v>
      </c>
      <c r="O80" s="42">
        <v>5</v>
      </c>
      <c r="P80" s="42">
        <v>2</v>
      </c>
      <c r="Q80" s="42" t="s">
        <v>63</v>
      </c>
      <c r="R80" s="42">
        <v>2</v>
      </c>
      <c r="S80" s="42">
        <v>4</v>
      </c>
      <c r="T80" s="42">
        <v>4</v>
      </c>
      <c r="U80" s="42">
        <v>225</v>
      </c>
      <c r="V80" s="42">
        <v>0</v>
      </c>
      <c r="W80" s="42">
        <v>0</v>
      </c>
      <c r="X80" s="42">
        <v>3</v>
      </c>
      <c r="Y80" s="39" t="s">
        <v>46</v>
      </c>
      <c r="Z80" s="65" t="s">
        <v>3</v>
      </c>
      <c r="AA80" s="36">
        <v>5758.9</v>
      </c>
      <c r="AB80" s="55"/>
      <c r="AC80" s="38"/>
      <c r="AD80" s="38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</row>
    <row r="81" spans="1:59" s="23" customFormat="1" ht="24.75" customHeight="1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42"/>
      <c r="R81" s="42"/>
      <c r="S81" s="42"/>
      <c r="T81" s="42"/>
      <c r="U81" s="42"/>
      <c r="V81" s="42"/>
      <c r="W81" s="42"/>
      <c r="X81" s="42"/>
      <c r="Y81" s="39" t="s">
        <v>87</v>
      </c>
      <c r="Z81" s="65" t="s">
        <v>32</v>
      </c>
      <c r="AA81" s="68">
        <v>110</v>
      </c>
      <c r="AB81" s="55"/>
      <c r="AC81" s="38"/>
      <c r="AD81" s="38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</row>
    <row r="82" spans="1:59" s="23" customFormat="1" ht="29.25" customHeight="1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42"/>
      <c r="R82" s="42"/>
      <c r="S82" s="42"/>
      <c r="T82" s="42"/>
      <c r="U82" s="42"/>
      <c r="V82" s="42"/>
      <c r="W82" s="42"/>
      <c r="X82" s="42"/>
      <c r="Y82" s="39" t="s">
        <v>82</v>
      </c>
      <c r="Z82" s="38"/>
      <c r="AA82" s="52">
        <v>0</v>
      </c>
      <c r="AB82" s="55"/>
      <c r="AC82" s="38"/>
      <c r="AD82" s="38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</row>
    <row r="83" spans="1:59" s="23" customFormat="1" ht="22.7" customHeight="1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42"/>
      <c r="R83" s="42"/>
      <c r="S83" s="42"/>
      <c r="T83" s="42"/>
      <c r="U83" s="42"/>
      <c r="V83" s="42"/>
      <c r="W83" s="42"/>
      <c r="X83" s="42"/>
      <c r="Y83" s="39" t="s">
        <v>84</v>
      </c>
      <c r="Z83" s="38"/>
      <c r="AA83" s="38"/>
      <c r="AB83" s="72"/>
      <c r="AC83" s="72"/>
      <c r="AD83" s="72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</row>
    <row r="84" spans="1:59" s="23" customFormat="1" ht="32.25" customHeight="1">
      <c r="I84" s="231" t="s">
        <v>26</v>
      </c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31"/>
      <c r="Z84" s="231"/>
      <c r="AA84" s="231"/>
      <c r="AB84" s="231"/>
      <c r="AC84" s="231"/>
      <c r="AD84" s="20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</row>
    <row r="85" spans="1:59" s="18" customFormat="1" ht="16.5" customHeight="1">
      <c r="A85" s="23"/>
      <c r="B85" s="23"/>
      <c r="C85" s="23"/>
      <c r="D85" s="23"/>
      <c r="E85" s="23"/>
      <c r="F85" s="23"/>
      <c r="G85" s="23"/>
      <c r="H85" s="23"/>
      <c r="I85" s="230" t="s">
        <v>22</v>
      </c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28"/>
      <c r="AC85" s="229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</row>
    <row r="86" spans="1:59" s="18" customFormat="1" ht="16.5" customHeight="1">
      <c r="A86" s="23"/>
      <c r="B86" s="23"/>
      <c r="C86" s="23"/>
      <c r="D86" s="23"/>
      <c r="E86" s="23"/>
      <c r="F86" s="23"/>
      <c r="G86" s="23"/>
      <c r="H86" s="23"/>
      <c r="I86" s="230" t="s">
        <v>23</v>
      </c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30"/>
      <c r="Z86" s="230"/>
      <c r="AA86" s="230"/>
      <c r="AB86" s="29"/>
      <c r="AC86" s="28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</row>
    <row r="87" spans="1:59" s="18" customFormat="1" ht="16.5" customHeight="1">
      <c r="A87" s="23"/>
      <c r="B87" s="23"/>
      <c r="C87" s="23"/>
      <c r="D87" s="23"/>
      <c r="E87" s="23"/>
      <c r="F87" s="23"/>
      <c r="G87" s="23"/>
      <c r="H87" s="23"/>
      <c r="I87" s="230" t="s">
        <v>24</v>
      </c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  <c r="AA87" s="230"/>
      <c r="AB87" s="29"/>
      <c r="AC87" s="28"/>
      <c r="AD87" s="2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</row>
    <row r="88" spans="1:59" ht="15.75" customHeight="1">
      <c r="A88" s="23"/>
      <c r="B88" s="23"/>
      <c r="C88" s="23"/>
      <c r="D88" s="23"/>
      <c r="E88" s="23"/>
      <c r="F88" s="23"/>
      <c r="G88" s="23"/>
      <c r="H88" s="23"/>
      <c r="I88" s="230"/>
      <c r="J88" s="230" t="s">
        <v>16</v>
      </c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7"/>
      <c r="AC88" s="23"/>
      <c r="AD88" s="2"/>
      <c r="BG88"/>
    </row>
    <row r="89" spans="1:59" ht="17.45" customHeight="1">
      <c r="A89" s="238" t="s">
        <v>25</v>
      </c>
      <c r="B89" s="238"/>
      <c r="C89" s="238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"/>
      <c r="Z89" s="23"/>
      <c r="AA89" s="239" t="s">
        <v>15</v>
      </c>
      <c r="AB89" s="239"/>
      <c r="AC89" s="239"/>
      <c r="AD89" s="2"/>
      <c r="BG89"/>
    </row>
    <row r="90" spans="1:59" ht="15" customHeight="1">
      <c r="A90" s="26"/>
      <c r="B90" s="26"/>
      <c r="C90" s="26"/>
      <c r="D90" s="26"/>
      <c r="E90" s="26"/>
      <c r="F90" s="26"/>
      <c r="G90" s="26"/>
      <c r="H90" s="26"/>
      <c r="I90" s="238" t="s">
        <v>14</v>
      </c>
      <c r="J90" s="238"/>
      <c r="K90" s="238"/>
      <c r="L90" s="238"/>
      <c r="M90" s="238"/>
      <c r="N90" s="238"/>
      <c r="O90" s="238"/>
      <c r="P90" s="238"/>
      <c r="Q90" s="26"/>
      <c r="R90" s="26"/>
      <c r="S90" s="26"/>
      <c r="T90" s="26"/>
      <c r="U90" s="26"/>
      <c r="V90" s="26"/>
      <c r="W90" s="26"/>
      <c r="X90" s="26"/>
      <c r="Y90" s="23"/>
      <c r="Z90" s="23"/>
      <c r="AA90" s="25"/>
      <c r="AB90" s="25"/>
      <c r="AC90" s="25"/>
      <c r="AD90" s="2"/>
      <c r="BG90"/>
    </row>
    <row r="91" spans="1:59" ht="12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2"/>
      <c r="AC91" s="21"/>
      <c r="AD91" s="2"/>
      <c r="BG91"/>
    </row>
    <row r="92" spans="1:59" ht="17.4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2"/>
      <c r="BG92"/>
    </row>
    <row r="93" spans="1:59" ht="18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2"/>
      <c r="BG93"/>
    </row>
    <row r="94" spans="1:59" ht="17.4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2"/>
      <c r="BG94"/>
    </row>
    <row r="95" spans="1:59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2"/>
      <c r="BG95"/>
    </row>
    <row r="96" spans="1:59" ht="19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2"/>
      <c r="BG96"/>
    </row>
    <row r="97" spans="1:59">
      <c r="AD97" s="2"/>
      <c r="BG97"/>
    </row>
    <row r="98" spans="1:59">
      <c r="AD98" s="2"/>
      <c r="BG98"/>
    </row>
    <row r="99" spans="1:59">
      <c r="AD99" s="2"/>
      <c r="BG99"/>
    </row>
    <row r="100" spans="1:59">
      <c r="AD100" s="2"/>
      <c r="BG100"/>
    </row>
    <row r="101" spans="1:59">
      <c r="A101" s="23"/>
      <c r="BG101"/>
    </row>
    <row r="102" spans="1:59">
      <c r="A102" s="23"/>
    </row>
    <row r="103" spans="1:59" ht="15" customHeight="1">
      <c r="A103" s="23"/>
    </row>
    <row r="104" spans="1:59" ht="15" customHeight="1">
      <c r="A104" s="23"/>
    </row>
    <row r="105" spans="1:59" ht="15" customHeight="1">
      <c r="A105" s="23"/>
    </row>
    <row r="106" spans="1:59" ht="15" customHeight="1">
      <c r="A106" s="23"/>
    </row>
    <row r="107" spans="1:59" ht="15" customHeight="1">
      <c r="A107" s="23"/>
    </row>
    <row r="108" spans="1:59">
      <c r="A108" s="23"/>
    </row>
    <row r="109" spans="1:59">
      <c r="A109" s="21"/>
    </row>
    <row r="110" spans="1:59">
      <c r="A110" s="18"/>
    </row>
    <row r="111" spans="1:59">
      <c r="A111" s="18"/>
    </row>
    <row r="112" spans="1:59">
      <c r="A112" s="18"/>
    </row>
    <row r="113" spans="1:1">
      <c r="A113" s="18"/>
    </row>
    <row r="114" spans="1:1">
      <c r="A114" s="18"/>
    </row>
  </sheetData>
  <mergeCells count="68">
    <mergeCell ref="AD33:AD34"/>
    <mergeCell ref="Y26:Y27"/>
    <mergeCell ref="Z26:Z27"/>
    <mergeCell ref="I26:I27"/>
    <mergeCell ref="J26:J27"/>
    <mergeCell ref="M26:M27"/>
    <mergeCell ref="P26:P27"/>
    <mergeCell ref="K26:K27"/>
    <mergeCell ref="L26:L27"/>
    <mergeCell ref="U26:U27"/>
    <mergeCell ref="AD30:AD31"/>
    <mergeCell ref="Q26:Q27"/>
    <mergeCell ref="AC30:AC31"/>
    <mergeCell ref="S26:S27"/>
    <mergeCell ref="T26:T27"/>
    <mergeCell ref="W26:W27"/>
    <mergeCell ref="AC1:AD1"/>
    <mergeCell ref="C6:AD6"/>
    <mergeCell ref="C7:AD7"/>
    <mergeCell ref="C9:AD9"/>
    <mergeCell ref="A13:N13"/>
    <mergeCell ref="C8:AD8"/>
    <mergeCell ref="O13:X16"/>
    <mergeCell ref="AC2:AD2"/>
    <mergeCell ref="C4:AD4"/>
    <mergeCell ref="C5:AD5"/>
    <mergeCell ref="C12:AD12"/>
    <mergeCell ref="AD14:AD16"/>
    <mergeCell ref="C11:N11"/>
    <mergeCell ref="D14:E16"/>
    <mergeCell ref="F14:G16"/>
    <mergeCell ref="A26:A27"/>
    <mergeCell ref="C3:AD3"/>
    <mergeCell ref="C10:AD10"/>
    <mergeCell ref="Y13:Y16"/>
    <mergeCell ref="AC14:AC16"/>
    <mergeCell ref="AA13:AD13"/>
    <mergeCell ref="Z13:Z16"/>
    <mergeCell ref="O11:AD11"/>
    <mergeCell ref="B26:B27"/>
    <mergeCell ref="AA26:AA27"/>
    <mergeCell ref="A14:C16"/>
    <mergeCell ref="AB14:AB16"/>
    <mergeCell ref="H14:N16"/>
    <mergeCell ref="AA14:AA16"/>
    <mergeCell ref="X26:X27"/>
    <mergeCell ref="H26:H27"/>
    <mergeCell ref="I90:P90"/>
    <mergeCell ref="I88:AA88"/>
    <mergeCell ref="A89:X89"/>
    <mergeCell ref="AA89:AC89"/>
    <mergeCell ref="I86:AA86"/>
    <mergeCell ref="I87:AA87"/>
    <mergeCell ref="R26:R27"/>
    <mergeCell ref="O26:O27"/>
    <mergeCell ref="AB30:AB31"/>
    <mergeCell ref="V26:V27"/>
    <mergeCell ref="C26:C27"/>
    <mergeCell ref="D26:D27"/>
    <mergeCell ref="E26:E27"/>
    <mergeCell ref="F26:F27"/>
    <mergeCell ref="G26:G27"/>
    <mergeCell ref="N26:N27"/>
    <mergeCell ref="AB85:AC85"/>
    <mergeCell ref="I85:AA85"/>
    <mergeCell ref="I84:AC84"/>
    <mergeCell ref="AB33:AB34"/>
    <mergeCell ref="AC33:AC34"/>
  </mergeCells>
  <printOptions horizontalCentered="1"/>
  <pageMargins left="0.19685039370078741" right="0.19685039370078741" top="1.1811023622047245" bottom="0.15748031496062992" header="0" footer="0.15748031496062992"/>
  <pageSetup paperSize="8" scale="79" firstPageNumber="44" fitToHeight="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F293"/>
  <sheetViews>
    <sheetView tabSelected="1" topLeftCell="X14" zoomScaleSheetLayoutView="85" zoomScalePageLayoutView="48" workbookViewId="0">
      <selection activeCell="AE2" sqref="AE2:AI2"/>
    </sheetView>
  </sheetViews>
  <sheetFormatPr defaultRowHeight="15"/>
  <cols>
    <col min="1" max="1" width="4.7109375" customWidth="1"/>
    <col min="2" max="2" width="4.7109375" style="163" customWidth="1"/>
    <col min="3" max="3" width="5.140625" style="163" customWidth="1"/>
    <col min="4" max="7" width="4.42578125" style="166" customWidth="1"/>
    <col min="8" max="8" width="5" style="166" customWidth="1"/>
    <col min="9" max="9" width="4.5703125" style="166" customWidth="1"/>
    <col min="10" max="17" width="4.42578125" style="166" customWidth="1"/>
    <col min="18" max="18" width="4.140625" style="166" customWidth="1"/>
    <col min="19" max="20" width="4" style="163" customWidth="1"/>
    <col min="21" max="21" width="4" style="164" customWidth="1"/>
    <col min="22" max="22" width="4.42578125" style="164" customWidth="1"/>
    <col min="23" max="25" width="4" style="164" customWidth="1"/>
    <col min="26" max="26" width="77.5703125" customWidth="1"/>
    <col min="27" max="27" width="9.5703125" customWidth="1"/>
    <col min="28" max="28" width="12.5703125" customWidth="1"/>
    <col min="29" max="29" width="12.42578125" customWidth="1"/>
    <col min="30" max="30" width="15.140625" style="147" customWidth="1"/>
    <col min="31" max="31" width="14.5703125" style="218" customWidth="1"/>
    <col min="32" max="34" width="12.42578125" customWidth="1"/>
    <col min="35" max="35" width="13.5703125" customWidth="1"/>
    <col min="36" max="36" width="11.5703125" customWidth="1"/>
    <col min="37" max="84" width="9.140625" style="1" customWidth="1"/>
  </cols>
  <sheetData>
    <row r="2" spans="1:42" ht="66.75" customHeight="1">
      <c r="A2" s="18" t="s">
        <v>109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8"/>
      <c r="U2" s="209"/>
      <c r="V2" s="209"/>
      <c r="W2" s="209"/>
      <c r="X2" s="209"/>
      <c r="Y2" s="209"/>
      <c r="Z2" s="208"/>
      <c r="AA2" s="206"/>
      <c r="AB2" s="206"/>
      <c r="AC2" s="208" t="s">
        <v>110</v>
      </c>
      <c r="AD2" s="140"/>
      <c r="AE2" s="273" t="s">
        <v>157</v>
      </c>
      <c r="AF2" s="273"/>
      <c r="AG2" s="273"/>
      <c r="AH2" s="273"/>
      <c r="AI2" s="273"/>
      <c r="AJ2" s="211"/>
    </row>
    <row r="3" spans="1:42" ht="66.75" customHeight="1">
      <c r="A3" s="18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9"/>
      <c r="V3" s="209"/>
      <c r="W3" s="209"/>
      <c r="X3" s="209"/>
      <c r="Y3" s="209"/>
      <c r="Z3" s="206"/>
      <c r="AA3" s="206"/>
      <c r="AB3" s="206"/>
      <c r="AC3" s="206"/>
      <c r="AD3" s="140"/>
      <c r="AE3" s="273" t="s">
        <v>120</v>
      </c>
      <c r="AF3" s="273"/>
      <c r="AG3" s="273"/>
      <c r="AH3" s="273"/>
      <c r="AI3" s="273"/>
      <c r="AJ3" s="211"/>
    </row>
    <row r="4" spans="1:42" ht="6.95" customHeight="1">
      <c r="A4" s="18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9"/>
      <c r="V4" s="209"/>
      <c r="W4" s="209"/>
      <c r="X4" s="209"/>
      <c r="Y4" s="209"/>
      <c r="Z4" s="206"/>
      <c r="AA4" s="206"/>
      <c r="AB4" s="206"/>
      <c r="AC4" s="206"/>
      <c r="AD4" s="140"/>
      <c r="AE4" s="273"/>
      <c r="AF4" s="273"/>
      <c r="AG4" s="273"/>
      <c r="AH4" s="273"/>
      <c r="AI4" s="273"/>
      <c r="AJ4" s="211"/>
    </row>
    <row r="5" spans="1:42" ht="6.75" hidden="1" customHeight="1">
      <c r="A5" s="18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9"/>
      <c r="V5" s="209"/>
      <c r="W5" s="209"/>
      <c r="X5" s="209"/>
      <c r="Y5" s="209"/>
      <c r="Z5" s="206"/>
      <c r="AA5" s="206"/>
      <c r="AB5" s="206"/>
      <c r="AC5" s="206"/>
      <c r="AD5" s="140"/>
      <c r="AE5" s="273"/>
      <c r="AF5" s="273"/>
      <c r="AG5" s="273"/>
      <c r="AH5" s="273"/>
      <c r="AI5" s="273"/>
      <c r="AJ5" s="211"/>
    </row>
    <row r="6" spans="1:42" ht="6.75" hidden="1" customHeight="1">
      <c r="A6" s="18"/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9"/>
      <c r="V6" s="209"/>
      <c r="W6" s="209"/>
      <c r="X6" s="209"/>
      <c r="Y6" s="209"/>
      <c r="Z6" s="206"/>
      <c r="AA6" s="206"/>
      <c r="AB6" s="206"/>
      <c r="AC6" s="206"/>
      <c r="AD6" s="140"/>
      <c r="AE6" s="273"/>
      <c r="AF6" s="273"/>
      <c r="AG6" s="273"/>
      <c r="AH6" s="273"/>
      <c r="AI6" s="273"/>
      <c r="AJ6" s="211"/>
    </row>
    <row r="7" spans="1:42" ht="6.75" hidden="1" customHeight="1">
      <c r="B7" s="212"/>
      <c r="C7" s="212"/>
      <c r="D7" s="152"/>
      <c r="E7" s="152"/>
      <c r="F7" s="152"/>
      <c r="G7" s="152"/>
      <c r="H7" s="152"/>
      <c r="I7" s="152"/>
      <c r="J7" s="153"/>
      <c r="K7" s="153"/>
      <c r="L7" s="153"/>
      <c r="M7" s="153"/>
      <c r="N7" s="153"/>
      <c r="O7" s="153"/>
      <c r="P7" s="153"/>
      <c r="Q7" s="153"/>
      <c r="R7" s="153"/>
      <c r="S7" s="213"/>
      <c r="T7" s="213"/>
      <c r="U7" s="214"/>
      <c r="V7" s="214"/>
      <c r="W7" s="214"/>
      <c r="X7" s="214"/>
      <c r="Y7" s="214"/>
      <c r="Z7" s="153"/>
      <c r="AA7" s="152"/>
      <c r="AB7" s="152"/>
      <c r="AC7" s="152"/>
      <c r="AD7" s="140"/>
      <c r="AE7" s="273"/>
      <c r="AF7" s="273"/>
      <c r="AG7" s="273"/>
      <c r="AH7" s="273"/>
      <c r="AI7" s="273"/>
      <c r="AJ7" s="211"/>
      <c r="AK7" s="4"/>
    </row>
    <row r="8" spans="1:42" s="2" customFormat="1" ht="18.75">
      <c r="B8" s="212"/>
      <c r="C8" s="212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7"/>
      <c r="AL8" s="8"/>
      <c r="AM8" s="8"/>
      <c r="AN8" s="8"/>
      <c r="AO8" s="9"/>
      <c r="AP8" s="9"/>
    </row>
    <row r="9" spans="1:42" s="2" customFormat="1" ht="18.75">
      <c r="B9" s="212"/>
      <c r="C9" s="212"/>
      <c r="D9" s="279" t="s">
        <v>123</v>
      </c>
      <c r="E9" s="279"/>
      <c r="F9" s="279"/>
      <c r="G9" s="279"/>
      <c r="H9" s="279"/>
      <c r="I9" s="279"/>
      <c r="J9" s="279"/>
      <c r="K9" s="279"/>
      <c r="L9" s="279"/>
      <c r="M9" s="279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279"/>
      <c r="Y9" s="279"/>
      <c r="Z9" s="279"/>
      <c r="AA9" s="279"/>
      <c r="AB9" s="279"/>
      <c r="AC9" s="279"/>
      <c r="AD9" s="279"/>
      <c r="AE9" s="279"/>
      <c r="AF9" s="279"/>
      <c r="AG9" s="279"/>
      <c r="AH9" s="279"/>
      <c r="AI9" s="279"/>
      <c r="AJ9" s="279"/>
      <c r="AK9" s="7"/>
      <c r="AL9" s="8"/>
      <c r="AM9" s="8"/>
      <c r="AN9" s="8"/>
      <c r="AO9" s="9"/>
      <c r="AP9" s="9"/>
    </row>
    <row r="10" spans="1:42" s="2" customFormat="1" ht="15.75">
      <c r="A10" s="16"/>
      <c r="B10" s="152"/>
      <c r="C10" s="152"/>
      <c r="D10" s="278" t="s">
        <v>119</v>
      </c>
      <c r="E10" s="278"/>
      <c r="F10" s="278"/>
      <c r="G10" s="278"/>
      <c r="H10" s="278"/>
      <c r="I10" s="278"/>
      <c r="J10" s="278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10"/>
      <c r="AL10" s="11"/>
      <c r="AM10" s="11"/>
      <c r="AN10" s="11"/>
      <c r="AO10" s="12"/>
      <c r="AP10" s="12"/>
    </row>
    <row r="11" spans="1:42" s="2" customFormat="1" ht="18.75">
      <c r="A11" s="16"/>
      <c r="B11" s="152"/>
      <c r="C11" s="152"/>
      <c r="D11" s="280"/>
      <c r="E11" s="280"/>
      <c r="F11" s="280"/>
      <c r="G11" s="280"/>
      <c r="H11" s="280"/>
      <c r="I11" s="280"/>
      <c r="J11" s="280"/>
      <c r="K11" s="280"/>
      <c r="L11" s="280"/>
      <c r="M11" s="280"/>
      <c r="N11" s="280"/>
      <c r="O11" s="280"/>
      <c r="P11" s="280"/>
      <c r="Q11" s="280"/>
      <c r="R11" s="280"/>
      <c r="S11" s="280"/>
      <c r="T11" s="280"/>
      <c r="U11" s="280"/>
      <c r="V11" s="280"/>
      <c r="W11" s="280"/>
      <c r="X11" s="280"/>
      <c r="Y11" s="280"/>
      <c r="Z11" s="280"/>
      <c r="AA11" s="280"/>
      <c r="AB11" s="280"/>
      <c r="AC11" s="280"/>
      <c r="AD11" s="280"/>
      <c r="AE11" s="280"/>
      <c r="AF11" s="280"/>
      <c r="AG11" s="280"/>
      <c r="AH11" s="280"/>
      <c r="AI11" s="280"/>
      <c r="AJ11" s="280"/>
      <c r="AK11" s="7"/>
      <c r="AL11" s="8"/>
      <c r="AM11" s="8"/>
      <c r="AN11" s="8"/>
      <c r="AO11" s="12"/>
      <c r="AP11" s="12"/>
    </row>
    <row r="12" spans="1:42" s="2" customFormat="1" ht="18.75">
      <c r="A12" s="16"/>
      <c r="B12" s="152"/>
      <c r="C12" s="152"/>
      <c r="D12" s="279" t="s">
        <v>111</v>
      </c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79"/>
      <c r="AI12" s="279"/>
      <c r="AJ12" s="279"/>
      <c r="AK12" s="7"/>
      <c r="AL12" s="8"/>
      <c r="AM12" s="8"/>
      <c r="AN12" s="8"/>
      <c r="AO12" s="12"/>
      <c r="AP12" s="12"/>
    </row>
    <row r="13" spans="1:42" s="2" customFormat="1" ht="15.75">
      <c r="A13" s="16"/>
      <c r="B13" s="152"/>
      <c r="C13" s="152"/>
      <c r="D13" s="278" t="s">
        <v>28</v>
      </c>
      <c r="E13" s="278"/>
      <c r="F13" s="278"/>
      <c r="G13" s="278"/>
      <c r="H13" s="278"/>
      <c r="I13" s="278"/>
      <c r="J13" s="278"/>
      <c r="K13" s="278"/>
      <c r="L13" s="278"/>
      <c r="M13" s="278"/>
      <c r="N13" s="278"/>
      <c r="O13" s="278"/>
      <c r="P13" s="278"/>
      <c r="Q13" s="278"/>
      <c r="R13" s="278"/>
      <c r="S13" s="278"/>
      <c r="T13" s="278"/>
      <c r="U13" s="278"/>
      <c r="V13" s="278"/>
      <c r="W13" s="278"/>
      <c r="X13" s="278"/>
      <c r="Y13" s="278"/>
      <c r="Z13" s="278"/>
      <c r="AA13" s="278"/>
      <c r="AB13" s="278"/>
      <c r="AC13" s="278"/>
      <c r="AD13" s="278"/>
      <c r="AE13" s="278"/>
      <c r="AF13" s="278"/>
      <c r="AG13" s="278"/>
      <c r="AH13" s="278"/>
      <c r="AI13" s="278"/>
      <c r="AJ13" s="278"/>
      <c r="AK13" s="13"/>
      <c r="AL13" s="11"/>
      <c r="AM13" s="11"/>
      <c r="AN13" s="11"/>
      <c r="AO13" s="12"/>
      <c r="AP13" s="12"/>
    </row>
    <row r="14" spans="1:42" ht="15.75" customHeight="1">
      <c r="A14" s="14"/>
      <c r="B14" s="152"/>
      <c r="C14" s="152"/>
      <c r="D14" s="152"/>
      <c r="E14" s="152"/>
      <c r="F14" s="152"/>
      <c r="G14" s="152"/>
      <c r="H14" s="152"/>
      <c r="I14" s="152"/>
      <c r="J14" s="287"/>
      <c r="K14" s="287"/>
      <c r="L14" s="287"/>
      <c r="M14" s="287"/>
      <c r="N14" s="287"/>
      <c r="O14" s="287"/>
      <c r="P14" s="287"/>
      <c r="Q14" s="287"/>
      <c r="R14" s="287"/>
      <c r="S14" s="287"/>
      <c r="T14" s="287"/>
      <c r="U14" s="287"/>
      <c r="V14" s="287"/>
      <c r="W14" s="287"/>
      <c r="X14" s="287"/>
      <c r="Y14" s="287"/>
      <c r="Z14" s="287"/>
      <c r="AA14" s="287"/>
      <c r="AB14" s="287"/>
      <c r="AC14" s="287"/>
      <c r="AD14" s="287"/>
      <c r="AE14" s="287"/>
      <c r="AF14" s="287"/>
      <c r="AG14" s="287"/>
      <c r="AH14" s="287"/>
      <c r="AI14" s="287"/>
      <c r="AJ14" s="287"/>
      <c r="AK14" s="6"/>
      <c r="AL14" s="3"/>
      <c r="AM14" s="3"/>
      <c r="AN14" s="3"/>
      <c r="AO14" s="3"/>
      <c r="AP14" s="3"/>
    </row>
    <row r="15" spans="1:42" ht="15.75">
      <c r="A15" s="14"/>
      <c r="B15" s="152"/>
      <c r="C15" s="152"/>
      <c r="D15" s="152"/>
      <c r="E15" s="152"/>
      <c r="F15" s="152"/>
      <c r="G15" s="152"/>
      <c r="H15" s="152"/>
      <c r="I15" s="152"/>
      <c r="J15" s="207"/>
      <c r="K15" s="207"/>
      <c r="L15" s="207"/>
      <c r="M15" s="207"/>
      <c r="N15" s="207"/>
      <c r="O15" s="207"/>
      <c r="P15" s="207"/>
      <c r="Q15" s="207"/>
      <c r="R15" s="207"/>
      <c r="S15" s="215"/>
      <c r="T15" s="215"/>
      <c r="U15" s="210"/>
      <c r="V15" s="210"/>
      <c r="W15" s="210"/>
      <c r="X15" s="210"/>
      <c r="Y15" s="210"/>
      <c r="Z15" s="207"/>
      <c r="AA15" s="207"/>
      <c r="AB15" s="207"/>
      <c r="AC15" s="207"/>
      <c r="AD15" s="141"/>
      <c r="AE15" s="207"/>
      <c r="AF15" s="207"/>
      <c r="AG15" s="207"/>
      <c r="AH15" s="207"/>
      <c r="AI15" s="207"/>
      <c r="AJ15" s="207"/>
      <c r="AK15" s="6"/>
      <c r="AL15" s="3"/>
      <c r="AM15" s="3"/>
      <c r="AN15" s="3"/>
      <c r="AO15" s="3"/>
      <c r="AP15" s="3"/>
    </row>
    <row r="16" spans="1:42" s="21" customFormat="1" ht="15" customHeight="1">
      <c r="A16" s="33"/>
      <c r="B16" s="266" t="s">
        <v>5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81"/>
      <c r="S16" s="266" t="s">
        <v>8</v>
      </c>
      <c r="T16" s="266"/>
      <c r="U16" s="266"/>
      <c r="V16" s="266"/>
      <c r="W16" s="266"/>
      <c r="X16" s="266"/>
      <c r="Y16" s="266"/>
      <c r="Z16" s="288" t="s">
        <v>9</v>
      </c>
      <c r="AA16" s="276" t="s">
        <v>0</v>
      </c>
      <c r="AB16" s="266" t="s">
        <v>112</v>
      </c>
      <c r="AC16" s="267" t="s">
        <v>93</v>
      </c>
      <c r="AD16" s="268"/>
      <c r="AE16" s="268"/>
      <c r="AF16" s="268"/>
      <c r="AG16" s="268"/>
      <c r="AH16" s="269"/>
      <c r="AI16" s="265" t="s">
        <v>6</v>
      </c>
      <c r="AJ16" s="265"/>
      <c r="AK16" s="33"/>
    </row>
    <row r="17" spans="1:39" s="21" customFormat="1" ht="62.45" customHeight="1">
      <c r="A17" s="33"/>
      <c r="B17" s="275" t="s">
        <v>11</v>
      </c>
      <c r="C17" s="275"/>
      <c r="D17" s="275"/>
      <c r="E17" s="275" t="s">
        <v>12</v>
      </c>
      <c r="F17" s="275"/>
      <c r="G17" s="275" t="s">
        <v>13</v>
      </c>
      <c r="H17" s="275"/>
      <c r="I17" s="285" t="s">
        <v>10</v>
      </c>
      <c r="J17" s="286"/>
      <c r="K17" s="286"/>
      <c r="L17" s="286"/>
      <c r="M17" s="286"/>
      <c r="N17" s="286"/>
      <c r="O17" s="286"/>
      <c r="P17" s="286"/>
      <c r="Q17" s="286"/>
      <c r="R17" s="286"/>
      <c r="S17" s="266"/>
      <c r="T17" s="266"/>
      <c r="U17" s="266"/>
      <c r="V17" s="266"/>
      <c r="W17" s="266"/>
      <c r="X17" s="266"/>
      <c r="Y17" s="266"/>
      <c r="Z17" s="288"/>
      <c r="AA17" s="277"/>
      <c r="AB17" s="266"/>
      <c r="AC17" s="270"/>
      <c r="AD17" s="271"/>
      <c r="AE17" s="271"/>
      <c r="AF17" s="271"/>
      <c r="AG17" s="271"/>
      <c r="AH17" s="272"/>
      <c r="AI17" s="265"/>
      <c r="AJ17" s="265"/>
      <c r="AK17" s="33"/>
    </row>
    <row r="18" spans="1:39" s="21" customFormat="1" ht="25.5">
      <c r="A18" s="33"/>
      <c r="B18" s="266"/>
      <c r="C18" s="266"/>
      <c r="D18" s="266"/>
      <c r="E18" s="266"/>
      <c r="F18" s="266"/>
      <c r="G18" s="266"/>
      <c r="H18" s="266"/>
      <c r="I18" s="270"/>
      <c r="J18" s="271"/>
      <c r="K18" s="271"/>
      <c r="L18" s="271"/>
      <c r="M18" s="271"/>
      <c r="N18" s="271"/>
      <c r="O18" s="271"/>
      <c r="P18" s="271"/>
      <c r="Q18" s="271"/>
      <c r="R18" s="271"/>
      <c r="S18" s="266"/>
      <c r="T18" s="266"/>
      <c r="U18" s="266"/>
      <c r="V18" s="266"/>
      <c r="W18" s="266"/>
      <c r="X18" s="266"/>
      <c r="Y18" s="266"/>
      <c r="Z18" s="288"/>
      <c r="AA18" s="275"/>
      <c r="AB18" s="96">
        <v>2023</v>
      </c>
      <c r="AC18" s="96">
        <v>2024</v>
      </c>
      <c r="AD18" s="150">
        <v>2025</v>
      </c>
      <c r="AE18" s="96">
        <v>2026</v>
      </c>
      <c r="AF18" s="96">
        <v>2027</v>
      </c>
      <c r="AG18" s="96">
        <v>2028</v>
      </c>
      <c r="AH18" s="96">
        <v>2029</v>
      </c>
      <c r="AI18" s="98" t="s">
        <v>1</v>
      </c>
      <c r="AJ18" s="98" t="s">
        <v>2</v>
      </c>
      <c r="AK18" s="33"/>
    </row>
    <row r="19" spans="1:39" s="21" customFormat="1" ht="15.75" customHeight="1" thickBot="1">
      <c r="A19" s="33"/>
      <c r="B19" s="96">
        <v>1</v>
      </c>
      <c r="C19" s="96">
        <v>2</v>
      </c>
      <c r="D19" s="96">
        <v>3</v>
      </c>
      <c r="E19" s="97">
        <v>4</v>
      </c>
      <c r="F19" s="97">
        <v>5</v>
      </c>
      <c r="G19" s="97">
        <v>6</v>
      </c>
      <c r="H19" s="97">
        <v>7</v>
      </c>
      <c r="I19" s="148">
        <v>8</v>
      </c>
      <c r="J19" s="149">
        <v>9</v>
      </c>
      <c r="K19" s="148">
        <v>10</v>
      </c>
      <c r="L19" s="149">
        <v>11</v>
      </c>
      <c r="M19" s="148">
        <v>12</v>
      </c>
      <c r="N19" s="148">
        <v>13</v>
      </c>
      <c r="O19" s="148">
        <v>14</v>
      </c>
      <c r="P19" s="149">
        <v>15</v>
      </c>
      <c r="Q19" s="148">
        <v>15</v>
      </c>
      <c r="R19" s="148"/>
      <c r="S19" s="99">
        <v>16</v>
      </c>
      <c r="T19" s="100">
        <v>17</v>
      </c>
      <c r="U19" s="99">
        <v>18</v>
      </c>
      <c r="V19" s="99">
        <v>22</v>
      </c>
      <c r="W19" s="100">
        <v>23</v>
      </c>
      <c r="X19" s="99">
        <v>24</v>
      </c>
      <c r="Y19" s="100">
        <v>25</v>
      </c>
      <c r="Z19" s="96">
        <v>26</v>
      </c>
      <c r="AA19" s="97">
        <v>27</v>
      </c>
      <c r="AB19" s="97">
        <v>28</v>
      </c>
      <c r="AC19" s="97">
        <v>29</v>
      </c>
      <c r="AD19" s="219">
        <v>30</v>
      </c>
      <c r="AE19" s="96">
        <v>31</v>
      </c>
      <c r="AF19" s="96">
        <v>32</v>
      </c>
      <c r="AG19" s="96">
        <v>33</v>
      </c>
      <c r="AH19" s="96">
        <v>34</v>
      </c>
      <c r="AI19" s="96">
        <v>35</v>
      </c>
      <c r="AJ19" s="97">
        <v>36</v>
      </c>
      <c r="AK19" s="33"/>
    </row>
    <row r="20" spans="1:39" s="21" customFormat="1" ht="33" customHeight="1">
      <c r="A20" s="75"/>
      <c r="B20" s="159">
        <v>6</v>
      </c>
      <c r="C20" s="159">
        <v>0</v>
      </c>
      <c r="D20" s="172">
        <v>1</v>
      </c>
      <c r="E20" s="202">
        <v>0</v>
      </c>
      <c r="F20" s="159">
        <v>4</v>
      </c>
      <c r="G20" s="159">
        <v>0</v>
      </c>
      <c r="H20" s="172">
        <v>9</v>
      </c>
      <c r="I20" s="178">
        <v>0</v>
      </c>
      <c r="J20" s="179">
        <v>2</v>
      </c>
      <c r="K20" s="179">
        <v>0</v>
      </c>
      <c r="L20" s="179">
        <v>0</v>
      </c>
      <c r="M20" s="179">
        <v>0</v>
      </c>
      <c r="N20" s="179">
        <v>0</v>
      </c>
      <c r="O20" s="179">
        <v>0</v>
      </c>
      <c r="P20" s="179">
        <v>0</v>
      </c>
      <c r="Q20" s="102">
        <v>0</v>
      </c>
      <c r="R20" s="198">
        <v>0</v>
      </c>
      <c r="S20" s="196">
        <v>0</v>
      </c>
      <c r="T20" s="165">
        <v>0</v>
      </c>
      <c r="U20" s="165">
        <v>0</v>
      </c>
      <c r="V20" s="165">
        <v>0</v>
      </c>
      <c r="W20" s="165">
        <v>0</v>
      </c>
      <c r="X20" s="165">
        <v>0</v>
      </c>
      <c r="Y20" s="165">
        <v>0</v>
      </c>
      <c r="Z20" s="103" t="s">
        <v>7</v>
      </c>
      <c r="AA20" s="104" t="s">
        <v>3</v>
      </c>
      <c r="AB20" s="86">
        <f>AB25+AB73+AB64</f>
        <v>238859.38999999998</v>
      </c>
      <c r="AC20" s="86">
        <f>AC25+AC73+AC64</f>
        <v>717579.29</v>
      </c>
      <c r="AD20" s="86">
        <f>AD25+AD64+AD73</f>
        <v>793376.73800000001</v>
      </c>
      <c r="AE20" s="86">
        <f>AE25+AE73+AE64</f>
        <v>351416.75</v>
      </c>
      <c r="AF20" s="86">
        <f>AF25+AF73+AF64</f>
        <v>369567.44999999995</v>
      </c>
      <c r="AG20" s="86">
        <f>AG25+AG73+AG64</f>
        <v>369567.44999999995</v>
      </c>
      <c r="AH20" s="86">
        <f>AH25+AH73+AH64</f>
        <v>369567.44999999995</v>
      </c>
      <c r="AI20" s="86">
        <f>SUM(AC20:AH20)</f>
        <v>2971075.1280000005</v>
      </c>
      <c r="AJ20" s="87" t="s">
        <v>113</v>
      </c>
      <c r="AK20" s="33"/>
      <c r="AM20" s="33"/>
    </row>
    <row r="21" spans="1:39" s="151" customFormat="1" ht="60.75" customHeight="1">
      <c r="A21" s="154"/>
      <c r="B21" s="82">
        <v>6</v>
      </c>
      <c r="C21" s="82">
        <v>0</v>
      </c>
      <c r="D21" s="200">
        <v>1</v>
      </c>
      <c r="E21" s="203" t="s">
        <v>104</v>
      </c>
      <c r="F21" s="83" t="s">
        <v>104</v>
      </c>
      <c r="G21" s="83" t="s">
        <v>104</v>
      </c>
      <c r="H21" s="173" t="s">
        <v>104</v>
      </c>
      <c r="I21" s="180" t="s">
        <v>104</v>
      </c>
      <c r="J21" s="81" t="s">
        <v>104</v>
      </c>
      <c r="K21" s="81" t="s">
        <v>104</v>
      </c>
      <c r="L21" s="81" t="s">
        <v>104</v>
      </c>
      <c r="M21" s="81" t="s">
        <v>104</v>
      </c>
      <c r="N21" s="81" t="s">
        <v>104</v>
      </c>
      <c r="O21" s="81" t="s">
        <v>104</v>
      </c>
      <c r="P21" s="81" t="s">
        <v>104</v>
      </c>
      <c r="Q21" s="81" t="s">
        <v>104</v>
      </c>
      <c r="R21" s="181" t="s">
        <v>104</v>
      </c>
      <c r="S21" s="83" t="s">
        <v>104</v>
      </c>
      <c r="T21" s="82" t="s">
        <v>104</v>
      </c>
      <c r="U21" s="82" t="s">
        <v>104</v>
      </c>
      <c r="V21" s="82" t="s">
        <v>104</v>
      </c>
      <c r="W21" s="82" t="s">
        <v>104</v>
      </c>
      <c r="X21" s="82" t="s">
        <v>104</v>
      </c>
      <c r="Y21" s="82" t="s">
        <v>104</v>
      </c>
      <c r="Z21" s="89" t="s">
        <v>114</v>
      </c>
      <c r="AA21" s="224"/>
      <c r="AB21" s="101"/>
      <c r="AC21" s="101"/>
      <c r="AD21" s="101"/>
      <c r="AE21" s="101"/>
      <c r="AF21" s="101"/>
      <c r="AG21" s="101"/>
      <c r="AH21" s="101"/>
      <c r="AI21" s="76"/>
      <c r="AJ21" s="76"/>
      <c r="AK21" s="154"/>
    </row>
    <row r="22" spans="1:39" s="21" customFormat="1" ht="30">
      <c r="A22" s="33"/>
      <c r="B22" s="82">
        <v>6</v>
      </c>
      <c r="C22" s="82">
        <v>0</v>
      </c>
      <c r="D22" s="200">
        <v>1</v>
      </c>
      <c r="E22" s="203" t="s">
        <v>104</v>
      </c>
      <c r="F22" s="83" t="s">
        <v>104</v>
      </c>
      <c r="G22" s="83" t="s">
        <v>104</v>
      </c>
      <c r="H22" s="173" t="s">
        <v>104</v>
      </c>
      <c r="I22" s="180" t="s">
        <v>104</v>
      </c>
      <c r="J22" s="81" t="s">
        <v>104</v>
      </c>
      <c r="K22" s="81" t="s">
        <v>104</v>
      </c>
      <c r="L22" s="81" t="s">
        <v>104</v>
      </c>
      <c r="M22" s="81" t="s">
        <v>104</v>
      </c>
      <c r="N22" s="81" t="s">
        <v>104</v>
      </c>
      <c r="O22" s="81" t="s">
        <v>104</v>
      </c>
      <c r="P22" s="81" t="s">
        <v>104</v>
      </c>
      <c r="Q22" s="81" t="s">
        <v>104</v>
      </c>
      <c r="R22" s="181" t="s">
        <v>104</v>
      </c>
      <c r="S22" s="83" t="s">
        <v>104</v>
      </c>
      <c r="T22" s="82" t="s">
        <v>104</v>
      </c>
      <c r="U22" s="82" t="s">
        <v>104</v>
      </c>
      <c r="V22" s="82" t="s">
        <v>104</v>
      </c>
      <c r="W22" s="82" t="s">
        <v>104</v>
      </c>
      <c r="X22" s="82" t="s">
        <v>104</v>
      </c>
      <c r="Y22" s="82" t="s">
        <v>104</v>
      </c>
      <c r="Z22" s="85" t="s">
        <v>34</v>
      </c>
      <c r="AA22" s="105" t="s">
        <v>31</v>
      </c>
      <c r="AB22" s="84">
        <v>1.5</v>
      </c>
      <c r="AC22" s="84">
        <v>3.5</v>
      </c>
      <c r="AD22" s="84">
        <v>3.5</v>
      </c>
      <c r="AE22" s="84">
        <v>3.5</v>
      </c>
      <c r="AF22" s="84">
        <v>3.5</v>
      </c>
      <c r="AG22" s="84">
        <v>3.5</v>
      </c>
      <c r="AH22" s="84">
        <v>3.5</v>
      </c>
      <c r="AI22" s="84">
        <v>3.5</v>
      </c>
      <c r="AJ22" s="77">
        <v>2029</v>
      </c>
      <c r="AK22" s="33"/>
    </row>
    <row r="23" spans="1:39" s="21" customFormat="1" ht="32.25" customHeight="1">
      <c r="A23" s="33"/>
      <c r="B23" s="82">
        <v>6</v>
      </c>
      <c r="C23" s="82">
        <v>0</v>
      </c>
      <c r="D23" s="200">
        <v>1</v>
      </c>
      <c r="E23" s="203" t="s">
        <v>104</v>
      </c>
      <c r="F23" s="83" t="s">
        <v>104</v>
      </c>
      <c r="G23" s="83" t="s">
        <v>104</v>
      </c>
      <c r="H23" s="173" t="s">
        <v>104</v>
      </c>
      <c r="I23" s="180" t="s">
        <v>104</v>
      </c>
      <c r="J23" s="81" t="s">
        <v>104</v>
      </c>
      <c r="K23" s="81" t="s">
        <v>104</v>
      </c>
      <c r="L23" s="81" t="s">
        <v>104</v>
      </c>
      <c r="M23" s="81" t="s">
        <v>104</v>
      </c>
      <c r="N23" s="81" t="s">
        <v>104</v>
      </c>
      <c r="O23" s="81" t="s">
        <v>104</v>
      </c>
      <c r="P23" s="81" t="s">
        <v>104</v>
      </c>
      <c r="Q23" s="81" t="s">
        <v>104</v>
      </c>
      <c r="R23" s="181" t="s">
        <v>104</v>
      </c>
      <c r="S23" s="83" t="s">
        <v>104</v>
      </c>
      <c r="T23" s="82" t="s">
        <v>104</v>
      </c>
      <c r="U23" s="82" t="s">
        <v>104</v>
      </c>
      <c r="V23" s="82" t="s">
        <v>104</v>
      </c>
      <c r="W23" s="82" t="s">
        <v>104</v>
      </c>
      <c r="X23" s="82" t="s">
        <v>104</v>
      </c>
      <c r="Y23" s="82" t="s">
        <v>104</v>
      </c>
      <c r="Z23" s="85" t="s">
        <v>94</v>
      </c>
      <c r="AA23" s="106" t="s">
        <v>31</v>
      </c>
      <c r="AB23" s="88">
        <v>5</v>
      </c>
      <c r="AC23" s="88">
        <v>11</v>
      </c>
      <c r="AD23" s="84">
        <v>11</v>
      </c>
      <c r="AE23" s="88">
        <v>11</v>
      </c>
      <c r="AF23" s="88">
        <v>11</v>
      </c>
      <c r="AG23" s="88">
        <v>11</v>
      </c>
      <c r="AH23" s="88">
        <v>11</v>
      </c>
      <c r="AI23" s="88">
        <v>11</v>
      </c>
      <c r="AJ23" s="77">
        <v>2029</v>
      </c>
      <c r="AK23" s="33"/>
    </row>
    <row r="24" spans="1:39" s="21" customFormat="1" ht="48.2" customHeight="1">
      <c r="A24" s="33"/>
      <c r="B24" s="82">
        <v>6</v>
      </c>
      <c r="C24" s="82">
        <v>0</v>
      </c>
      <c r="D24" s="200">
        <v>1</v>
      </c>
      <c r="E24" s="203" t="s">
        <v>104</v>
      </c>
      <c r="F24" s="83" t="s">
        <v>104</v>
      </c>
      <c r="G24" s="83" t="s">
        <v>104</v>
      </c>
      <c r="H24" s="173" t="s">
        <v>104</v>
      </c>
      <c r="I24" s="180" t="s">
        <v>104</v>
      </c>
      <c r="J24" s="161" t="s">
        <v>104</v>
      </c>
      <c r="K24" s="161" t="s">
        <v>104</v>
      </c>
      <c r="L24" s="161" t="s">
        <v>104</v>
      </c>
      <c r="M24" s="161" t="s">
        <v>104</v>
      </c>
      <c r="N24" s="81" t="s">
        <v>104</v>
      </c>
      <c r="O24" s="81" t="s">
        <v>104</v>
      </c>
      <c r="P24" s="81" t="s">
        <v>104</v>
      </c>
      <c r="Q24" s="81" t="s">
        <v>104</v>
      </c>
      <c r="R24" s="181" t="s">
        <v>104</v>
      </c>
      <c r="S24" s="83" t="s">
        <v>104</v>
      </c>
      <c r="T24" s="83" t="s">
        <v>104</v>
      </c>
      <c r="U24" s="83" t="s">
        <v>104</v>
      </c>
      <c r="V24" s="83" t="s">
        <v>104</v>
      </c>
      <c r="W24" s="83" t="s">
        <v>104</v>
      </c>
      <c r="X24" s="83" t="s">
        <v>104</v>
      </c>
      <c r="Y24" s="83" t="s">
        <v>104</v>
      </c>
      <c r="Z24" s="85" t="s">
        <v>95</v>
      </c>
      <c r="AA24" s="106" t="s">
        <v>31</v>
      </c>
      <c r="AB24" s="88">
        <v>5.34</v>
      </c>
      <c r="AC24" s="88">
        <v>7.5</v>
      </c>
      <c r="AD24" s="84">
        <v>7.5</v>
      </c>
      <c r="AE24" s="88">
        <v>7.5</v>
      </c>
      <c r="AF24" s="88">
        <v>7.5</v>
      </c>
      <c r="AG24" s="88">
        <v>7.5</v>
      </c>
      <c r="AH24" s="88">
        <v>7.5</v>
      </c>
      <c r="AI24" s="88">
        <v>7.5</v>
      </c>
      <c r="AJ24" s="77">
        <v>2029</v>
      </c>
      <c r="AK24" s="33"/>
    </row>
    <row r="25" spans="1:39" s="151" customFormat="1" ht="48.2" customHeight="1">
      <c r="A25" s="154"/>
      <c r="B25" s="82">
        <v>6</v>
      </c>
      <c r="C25" s="82">
        <v>0</v>
      </c>
      <c r="D25" s="200">
        <v>1</v>
      </c>
      <c r="E25" s="204">
        <v>0</v>
      </c>
      <c r="F25" s="160">
        <v>4</v>
      </c>
      <c r="G25" s="160">
        <v>0</v>
      </c>
      <c r="H25" s="174">
        <v>9</v>
      </c>
      <c r="I25" s="182">
        <v>0</v>
      </c>
      <c r="J25" s="107">
        <v>2</v>
      </c>
      <c r="K25" s="107">
        <v>1</v>
      </c>
      <c r="L25" s="107">
        <v>0</v>
      </c>
      <c r="M25" s="107">
        <v>0</v>
      </c>
      <c r="N25" s="107">
        <v>0</v>
      </c>
      <c r="O25" s="107">
        <v>0</v>
      </c>
      <c r="P25" s="107">
        <v>0</v>
      </c>
      <c r="Q25" s="107">
        <v>0</v>
      </c>
      <c r="R25" s="183">
        <v>0</v>
      </c>
      <c r="S25" s="197">
        <v>1</v>
      </c>
      <c r="T25" s="160">
        <v>0</v>
      </c>
      <c r="U25" s="160">
        <v>0</v>
      </c>
      <c r="V25" s="160">
        <v>0</v>
      </c>
      <c r="W25" s="160">
        <v>0</v>
      </c>
      <c r="X25" s="160">
        <v>0</v>
      </c>
      <c r="Y25" s="160">
        <v>0</v>
      </c>
      <c r="Z25" s="108" t="s">
        <v>135</v>
      </c>
      <c r="AA25" s="109" t="s">
        <v>3</v>
      </c>
      <c r="AB25" s="110">
        <f t="shared" ref="AB25:AG25" si="0">AB26+AB43+AB52</f>
        <v>193531.01</v>
      </c>
      <c r="AC25" s="110">
        <f t="shared" si="0"/>
        <v>638773.49000000011</v>
      </c>
      <c r="AD25" s="86">
        <f t="shared" si="0"/>
        <v>741008.83799999999</v>
      </c>
      <c r="AE25" s="110">
        <f t="shared" si="0"/>
        <v>296998.55</v>
      </c>
      <c r="AF25" s="110">
        <f t="shared" si="0"/>
        <v>313064.74999999994</v>
      </c>
      <c r="AG25" s="110">
        <f t="shared" si="0"/>
        <v>313064.74999999994</v>
      </c>
      <c r="AH25" s="110">
        <f>SUM(AH26,AH43,AH52)</f>
        <v>313064.74999999994</v>
      </c>
      <c r="AI25" s="110">
        <f>SUM(AC25:AH25)</f>
        <v>2615975.128</v>
      </c>
      <c r="AJ25" s="109">
        <v>2029</v>
      </c>
      <c r="AK25" s="154"/>
    </row>
    <row r="26" spans="1:39" s="151" customFormat="1" ht="44.1" customHeight="1">
      <c r="A26" s="154"/>
      <c r="B26" s="82">
        <v>6</v>
      </c>
      <c r="C26" s="82">
        <v>0</v>
      </c>
      <c r="D26" s="200">
        <v>1</v>
      </c>
      <c r="E26" s="204">
        <v>0</v>
      </c>
      <c r="F26" s="91">
        <v>4</v>
      </c>
      <c r="G26" s="91">
        <v>0</v>
      </c>
      <c r="H26" s="175">
        <v>9</v>
      </c>
      <c r="I26" s="184">
        <v>0</v>
      </c>
      <c r="J26" s="92">
        <v>2</v>
      </c>
      <c r="K26" s="92">
        <v>1</v>
      </c>
      <c r="L26" s="92">
        <v>0</v>
      </c>
      <c r="M26" s="92">
        <v>1</v>
      </c>
      <c r="N26" s="92">
        <v>0</v>
      </c>
      <c r="O26" s="92">
        <v>0</v>
      </c>
      <c r="P26" s="92">
        <v>0</v>
      </c>
      <c r="Q26" s="92">
        <v>0</v>
      </c>
      <c r="R26" s="185">
        <v>0</v>
      </c>
      <c r="S26" s="90">
        <v>1</v>
      </c>
      <c r="T26" s="91">
        <v>0</v>
      </c>
      <c r="U26" s="91">
        <v>1</v>
      </c>
      <c r="V26" s="91">
        <v>0</v>
      </c>
      <c r="W26" s="91">
        <v>0</v>
      </c>
      <c r="X26" s="91">
        <v>0</v>
      </c>
      <c r="Y26" s="91">
        <v>0</v>
      </c>
      <c r="Z26" s="111" t="s">
        <v>136</v>
      </c>
      <c r="AA26" s="109" t="s">
        <v>3</v>
      </c>
      <c r="AB26" s="110">
        <f>AB30+AB31+AB33+AB36</f>
        <v>149781.17000000001</v>
      </c>
      <c r="AC26" s="110">
        <f>AC30+AC31+AC33+AC38+AC39</f>
        <v>357747.69000000006</v>
      </c>
      <c r="AD26" s="86">
        <f>AD28+AD29+AD34+AD40+AD41</f>
        <v>434971.26800000004</v>
      </c>
      <c r="AE26" s="110">
        <f>AE28+AE29+AE34+AE40+AE41</f>
        <v>188659.98</v>
      </c>
      <c r="AF26" s="110">
        <f>AF28+AF29+AF34+AF40+AF41</f>
        <v>193040.17999999996</v>
      </c>
      <c r="AG26" s="110">
        <f>AG28+AG29+AG34+AG40+AG41</f>
        <v>193040.17999999996</v>
      </c>
      <c r="AH26" s="110">
        <f>AH28+AH29+AH34+AH40+AH41</f>
        <v>193040.17999999996</v>
      </c>
      <c r="AI26" s="110">
        <f>SUM(AC26:AH26)</f>
        <v>1560499.4779999999</v>
      </c>
      <c r="AJ26" s="109">
        <v>2029</v>
      </c>
      <c r="AK26" s="154"/>
      <c r="AL26" s="167"/>
    </row>
    <row r="27" spans="1:39" s="167" customFormat="1" ht="27" customHeight="1">
      <c r="A27" s="154"/>
      <c r="B27" s="82">
        <v>6</v>
      </c>
      <c r="C27" s="82">
        <v>0</v>
      </c>
      <c r="D27" s="200">
        <v>1</v>
      </c>
      <c r="E27" s="204" t="s">
        <v>104</v>
      </c>
      <c r="F27" s="90" t="s">
        <v>104</v>
      </c>
      <c r="G27" s="90" t="s">
        <v>104</v>
      </c>
      <c r="H27" s="176" t="s">
        <v>104</v>
      </c>
      <c r="I27" s="184" t="s">
        <v>104</v>
      </c>
      <c r="J27" s="155" t="s">
        <v>104</v>
      </c>
      <c r="K27" s="155" t="s">
        <v>104</v>
      </c>
      <c r="L27" s="155" t="s">
        <v>104</v>
      </c>
      <c r="M27" s="155" t="s">
        <v>104</v>
      </c>
      <c r="N27" s="155" t="s">
        <v>104</v>
      </c>
      <c r="O27" s="155" t="s">
        <v>104</v>
      </c>
      <c r="P27" s="155" t="s">
        <v>104</v>
      </c>
      <c r="Q27" s="92" t="s">
        <v>104</v>
      </c>
      <c r="R27" s="185" t="s">
        <v>104</v>
      </c>
      <c r="S27" s="90">
        <v>1</v>
      </c>
      <c r="T27" s="91">
        <v>0</v>
      </c>
      <c r="U27" s="91">
        <v>1</v>
      </c>
      <c r="V27" s="91">
        <v>0</v>
      </c>
      <c r="W27" s="91">
        <v>0</v>
      </c>
      <c r="X27" s="91">
        <v>0</v>
      </c>
      <c r="Y27" s="91">
        <v>1</v>
      </c>
      <c r="Z27" s="112" t="s">
        <v>102</v>
      </c>
      <c r="AA27" s="113" t="s">
        <v>90</v>
      </c>
      <c r="AB27" s="114">
        <v>12.04</v>
      </c>
      <c r="AC27" s="114">
        <v>20.100000000000001</v>
      </c>
      <c r="AD27" s="114">
        <v>14</v>
      </c>
      <c r="AE27" s="115">
        <v>14.2</v>
      </c>
      <c r="AF27" s="114">
        <v>14.4</v>
      </c>
      <c r="AG27" s="114">
        <v>14.4</v>
      </c>
      <c r="AH27" s="114">
        <v>14.4</v>
      </c>
      <c r="AI27" s="116">
        <f>AC27+AD27+AE27+AF27+AG27+AH27</f>
        <v>91.5</v>
      </c>
      <c r="AJ27" s="77">
        <v>2029</v>
      </c>
      <c r="AK27" s="154"/>
    </row>
    <row r="28" spans="1:39" s="167" customFormat="1" ht="34.5" customHeight="1">
      <c r="A28" s="154"/>
      <c r="B28" s="82">
        <v>6</v>
      </c>
      <c r="C28" s="82">
        <v>0</v>
      </c>
      <c r="D28" s="200">
        <v>1</v>
      </c>
      <c r="E28" s="204">
        <v>0</v>
      </c>
      <c r="F28" s="90">
        <v>4</v>
      </c>
      <c r="G28" s="90">
        <v>0</v>
      </c>
      <c r="H28" s="176">
        <v>9</v>
      </c>
      <c r="I28" s="184">
        <v>0</v>
      </c>
      <c r="J28" s="92">
        <v>2</v>
      </c>
      <c r="K28" s="92">
        <v>1</v>
      </c>
      <c r="L28" s="92">
        <v>0</v>
      </c>
      <c r="M28" s="92">
        <v>1</v>
      </c>
      <c r="N28" s="92">
        <v>9</v>
      </c>
      <c r="O28" s="92" t="s">
        <v>128</v>
      </c>
      <c r="P28" s="92">
        <v>0</v>
      </c>
      <c r="Q28" s="92">
        <v>1</v>
      </c>
      <c r="R28" s="185">
        <v>4</v>
      </c>
      <c r="S28" s="90">
        <v>1</v>
      </c>
      <c r="T28" s="91">
        <v>0</v>
      </c>
      <c r="U28" s="91">
        <v>1</v>
      </c>
      <c r="V28" s="91">
        <v>0</v>
      </c>
      <c r="W28" s="91">
        <v>1</v>
      </c>
      <c r="X28" s="91">
        <v>0</v>
      </c>
      <c r="Y28" s="91">
        <v>0</v>
      </c>
      <c r="Z28" s="292" t="s">
        <v>152</v>
      </c>
      <c r="AA28" s="117" t="s">
        <v>3</v>
      </c>
      <c r="AB28" s="118">
        <v>0</v>
      </c>
      <c r="AC28" s="119">
        <v>0</v>
      </c>
      <c r="AD28" s="139">
        <v>196863.8</v>
      </c>
      <c r="AE28" s="119">
        <v>139085.4</v>
      </c>
      <c r="AF28" s="119">
        <v>144648.79999999999</v>
      </c>
      <c r="AG28" s="119">
        <v>144648.79999999999</v>
      </c>
      <c r="AH28" s="119">
        <v>144648.79999999999</v>
      </c>
      <c r="AI28" s="118">
        <f>SUM(AC28:AH28)</f>
        <v>769895.59999999986</v>
      </c>
      <c r="AJ28" s="77">
        <v>2029</v>
      </c>
      <c r="AK28" s="154"/>
      <c r="AL28" s="168"/>
    </row>
    <row r="29" spans="1:39" s="167" customFormat="1" ht="32.25" customHeight="1">
      <c r="A29" s="154"/>
      <c r="B29" s="82">
        <v>6</v>
      </c>
      <c r="C29" s="82">
        <v>0</v>
      </c>
      <c r="D29" s="200">
        <v>1</v>
      </c>
      <c r="E29" s="204">
        <v>0</v>
      </c>
      <c r="F29" s="90">
        <v>4</v>
      </c>
      <c r="G29" s="90">
        <v>0</v>
      </c>
      <c r="H29" s="176">
        <v>9</v>
      </c>
      <c r="I29" s="184">
        <v>0</v>
      </c>
      <c r="J29" s="92">
        <v>2</v>
      </c>
      <c r="K29" s="92">
        <v>1</v>
      </c>
      <c r="L29" s="92">
        <v>0</v>
      </c>
      <c r="M29" s="92">
        <v>1</v>
      </c>
      <c r="N29" s="92" t="s">
        <v>106</v>
      </c>
      <c r="O29" s="92" t="s">
        <v>128</v>
      </c>
      <c r="P29" s="92">
        <v>0</v>
      </c>
      <c r="Q29" s="92">
        <v>1</v>
      </c>
      <c r="R29" s="185">
        <v>4</v>
      </c>
      <c r="S29" s="90">
        <v>1</v>
      </c>
      <c r="T29" s="91">
        <v>0</v>
      </c>
      <c r="U29" s="91">
        <v>1</v>
      </c>
      <c r="V29" s="91">
        <v>0</v>
      </c>
      <c r="W29" s="91">
        <v>1</v>
      </c>
      <c r="X29" s="91">
        <v>0</v>
      </c>
      <c r="Y29" s="91">
        <v>0</v>
      </c>
      <c r="Z29" s="293"/>
      <c r="AA29" s="117" t="s">
        <v>3</v>
      </c>
      <c r="AB29" s="118">
        <v>0</v>
      </c>
      <c r="AC29" s="119">
        <v>0</v>
      </c>
      <c r="AD29" s="119">
        <v>24067.063999999998</v>
      </c>
      <c r="AE29" s="217">
        <v>15453.98</v>
      </c>
      <c r="AF29" s="119">
        <v>16072.08</v>
      </c>
      <c r="AG29" s="119">
        <v>16072.08</v>
      </c>
      <c r="AH29" s="119">
        <v>16072.08</v>
      </c>
      <c r="AI29" s="119">
        <f>SUM(AC29:AH29)</f>
        <v>87737.284</v>
      </c>
      <c r="AJ29" s="77">
        <v>2029</v>
      </c>
      <c r="AK29" s="154"/>
      <c r="AL29" s="168"/>
    </row>
    <row r="30" spans="1:39" s="167" customFormat="1" ht="34.5" customHeight="1">
      <c r="A30" s="154"/>
      <c r="B30" s="82">
        <v>6</v>
      </c>
      <c r="C30" s="82">
        <v>0</v>
      </c>
      <c r="D30" s="200">
        <v>1</v>
      </c>
      <c r="E30" s="204">
        <v>0</v>
      </c>
      <c r="F30" s="90">
        <v>4</v>
      </c>
      <c r="G30" s="90">
        <v>0</v>
      </c>
      <c r="H30" s="176">
        <v>9</v>
      </c>
      <c r="I30" s="184">
        <v>0</v>
      </c>
      <c r="J30" s="92">
        <v>2</v>
      </c>
      <c r="K30" s="92">
        <v>1</v>
      </c>
      <c r="L30" s="92">
        <v>0</v>
      </c>
      <c r="M30" s="92">
        <v>1</v>
      </c>
      <c r="N30" s="92">
        <v>1</v>
      </c>
      <c r="O30" s="92">
        <v>1</v>
      </c>
      <c r="P30" s="92">
        <v>0</v>
      </c>
      <c r="Q30" s="92">
        <v>5</v>
      </c>
      <c r="R30" s="185">
        <v>0</v>
      </c>
      <c r="S30" s="90">
        <v>1</v>
      </c>
      <c r="T30" s="91">
        <v>0</v>
      </c>
      <c r="U30" s="91">
        <v>1</v>
      </c>
      <c r="V30" s="91">
        <v>0</v>
      </c>
      <c r="W30" s="91">
        <v>1</v>
      </c>
      <c r="X30" s="91">
        <v>0</v>
      </c>
      <c r="Y30" s="91">
        <v>0</v>
      </c>
      <c r="Z30" s="261" t="s">
        <v>130</v>
      </c>
      <c r="AA30" s="117" t="s">
        <v>3</v>
      </c>
      <c r="AB30" s="118">
        <v>122813.2</v>
      </c>
      <c r="AC30" s="119">
        <v>179791.1</v>
      </c>
      <c r="AD30" s="118">
        <v>0</v>
      </c>
      <c r="AE30" s="118">
        <v>0</v>
      </c>
      <c r="AF30" s="118">
        <v>0</v>
      </c>
      <c r="AG30" s="118">
        <v>0</v>
      </c>
      <c r="AH30" s="118">
        <v>0</v>
      </c>
      <c r="AI30" s="118">
        <f>SUM(AC30:AH30)</f>
        <v>179791.1</v>
      </c>
      <c r="AJ30" s="77">
        <v>2024</v>
      </c>
      <c r="AK30" s="154"/>
      <c r="AL30" s="168"/>
    </row>
    <row r="31" spans="1:39" s="167" customFormat="1" ht="32.25" customHeight="1">
      <c r="A31" s="154"/>
      <c r="B31" s="82">
        <v>6</v>
      </c>
      <c r="C31" s="82">
        <v>0</v>
      </c>
      <c r="D31" s="200">
        <v>1</v>
      </c>
      <c r="E31" s="204">
        <v>0</v>
      </c>
      <c r="F31" s="90">
        <v>4</v>
      </c>
      <c r="G31" s="90">
        <v>0</v>
      </c>
      <c r="H31" s="176">
        <v>9</v>
      </c>
      <c r="I31" s="184">
        <v>0</v>
      </c>
      <c r="J31" s="92">
        <v>2</v>
      </c>
      <c r="K31" s="92">
        <v>1</v>
      </c>
      <c r="L31" s="92">
        <v>0</v>
      </c>
      <c r="M31" s="92">
        <v>1</v>
      </c>
      <c r="N31" s="92" t="s">
        <v>106</v>
      </c>
      <c r="O31" s="92">
        <v>1</v>
      </c>
      <c r="P31" s="92">
        <v>0</v>
      </c>
      <c r="Q31" s="92">
        <v>5</v>
      </c>
      <c r="R31" s="185">
        <v>0</v>
      </c>
      <c r="S31" s="90">
        <v>1</v>
      </c>
      <c r="T31" s="91">
        <v>0</v>
      </c>
      <c r="U31" s="91">
        <v>1</v>
      </c>
      <c r="V31" s="91">
        <v>0</v>
      </c>
      <c r="W31" s="91">
        <v>1</v>
      </c>
      <c r="X31" s="91">
        <v>0</v>
      </c>
      <c r="Y31" s="91">
        <v>0</v>
      </c>
      <c r="Z31" s="262"/>
      <c r="AA31" s="117" t="s">
        <v>3</v>
      </c>
      <c r="AB31" s="118">
        <v>17068.490000000002</v>
      </c>
      <c r="AC31" s="119">
        <v>24765.86</v>
      </c>
      <c r="AD31" s="118">
        <v>0</v>
      </c>
      <c r="AE31" s="118">
        <v>0</v>
      </c>
      <c r="AF31" s="118">
        <v>0</v>
      </c>
      <c r="AG31" s="118">
        <v>0</v>
      </c>
      <c r="AH31" s="118">
        <v>0</v>
      </c>
      <c r="AI31" s="119">
        <f>SUM(AC31:AH31)</f>
        <v>24765.86</v>
      </c>
      <c r="AJ31" s="77">
        <v>2024</v>
      </c>
      <c r="AK31" s="154"/>
      <c r="AL31" s="168"/>
    </row>
    <row r="32" spans="1:39" s="167" customFormat="1" ht="32.25" customHeight="1">
      <c r="A32" s="154"/>
      <c r="B32" s="82">
        <v>6</v>
      </c>
      <c r="C32" s="82">
        <v>0</v>
      </c>
      <c r="D32" s="200">
        <v>1</v>
      </c>
      <c r="E32" s="204" t="s">
        <v>104</v>
      </c>
      <c r="F32" s="90" t="s">
        <v>104</v>
      </c>
      <c r="G32" s="90" t="s">
        <v>104</v>
      </c>
      <c r="H32" s="176" t="s">
        <v>104</v>
      </c>
      <c r="I32" s="184" t="s">
        <v>104</v>
      </c>
      <c r="J32" s="155" t="s">
        <v>104</v>
      </c>
      <c r="K32" s="155" t="s">
        <v>104</v>
      </c>
      <c r="L32" s="155" t="s">
        <v>104</v>
      </c>
      <c r="M32" s="155" t="s">
        <v>104</v>
      </c>
      <c r="N32" s="155" t="s">
        <v>104</v>
      </c>
      <c r="O32" s="155" t="s">
        <v>104</v>
      </c>
      <c r="P32" s="155" t="s">
        <v>104</v>
      </c>
      <c r="Q32" s="92" t="s">
        <v>104</v>
      </c>
      <c r="R32" s="185" t="s">
        <v>104</v>
      </c>
      <c r="S32" s="90">
        <v>1</v>
      </c>
      <c r="T32" s="91">
        <v>0</v>
      </c>
      <c r="U32" s="91">
        <v>1</v>
      </c>
      <c r="V32" s="91">
        <v>0</v>
      </c>
      <c r="W32" s="91">
        <v>1</v>
      </c>
      <c r="X32" s="91">
        <v>0</v>
      </c>
      <c r="Y32" s="91">
        <v>1</v>
      </c>
      <c r="Z32" s="120" t="s">
        <v>121</v>
      </c>
      <c r="AA32" s="113" t="s">
        <v>90</v>
      </c>
      <c r="AB32" s="118">
        <v>12.04</v>
      </c>
      <c r="AC32" s="119">
        <v>13.74</v>
      </c>
      <c r="AD32" s="119">
        <v>14</v>
      </c>
      <c r="AE32" s="119">
        <v>14.2</v>
      </c>
      <c r="AF32" s="119">
        <v>14.2</v>
      </c>
      <c r="AG32" s="119">
        <v>14.2</v>
      </c>
      <c r="AH32" s="119">
        <v>14.2</v>
      </c>
      <c r="AI32" s="119">
        <f>AC32+AD32+AE32+AF32+AG32+AH32</f>
        <v>84.54</v>
      </c>
      <c r="AJ32" s="77">
        <v>2029</v>
      </c>
      <c r="AK32" s="154"/>
      <c r="AL32" s="168"/>
    </row>
    <row r="33" spans="1:38" s="167" customFormat="1" ht="55.5" customHeight="1">
      <c r="A33" s="154"/>
      <c r="B33" s="82">
        <v>6</v>
      </c>
      <c r="C33" s="82">
        <v>0</v>
      </c>
      <c r="D33" s="200">
        <v>1</v>
      </c>
      <c r="E33" s="204">
        <v>0</v>
      </c>
      <c r="F33" s="90">
        <v>4</v>
      </c>
      <c r="G33" s="90">
        <v>0</v>
      </c>
      <c r="H33" s="176">
        <v>9</v>
      </c>
      <c r="I33" s="184">
        <v>0</v>
      </c>
      <c r="J33" s="92">
        <v>2</v>
      </c>
      <c r="K33" s="92">
        <v>1</v>
      </c>
      <c r="L33" s="92">
        <v>0</v>
      </c>
      <c r="M33" s="92">
        <v>1</v>
      </c>
      <c r="N33" s="92">
        <v>2</v>
      </c>
      <c r="O33" s="92">
        <v>0</v>
      </c>
      <c r="P33" s="92">
        <v>0</v>
      </c>
      <c r="Q33" s="92">
        <v>1</v>
      </c>
      <c r="R33" s="185">
        <v>0</v>
      </c>
      <c r="S33" s="90">
        <v>1</v>
      </c>
      <c r="T33" s="91">
        <v>0</v>
      </c>
      <c r="U33" s="91">
        <v>1</v>
      </c>
      <c r="V33" s="91">
        <v>0</v>
      </c>
      <c r="W33" s="91">
        <v>2</v>
      </c>
      <c r="X33" s="91">
        <v>0</v>
      </c>
      <c r="Y33" s="91">
        <v>0</v>
      </c>
      <c r="Z33" s="225" t="s">
        <v>145</v>
      </c>
      <c r="AA33" s="117" t="s">
        <v>3</v>
      </c>
      <c r="AB33" s="119">
        <v>6629.48</v>
      </c>
      <c r="AC33" s="119">
        <v>8778.73</v>
      </c>
      <c r="AD33" s="119">
        <v>0</v>
      </c>
      <c r="AE33" s="119">
        <v>0</v>
      </c>
      <c r="AF33" s="119">
        <v>0</v>
      </c>
      <c r="AG33" s="119">
        <v>0</v>
      </c>
      <c r="AH33" s="119">
        <v>0</v>
      </c>
      <c r="AI33" s="119">
        <f>SUM(AC33:AH33)</f>
        <v>8778.73</v>
      </c>
      <c r="AJ33" s="77">
        <v>2024</v>
      </c>
      <c r="AK33" s="154"/>
      <c r="AL33" s="168"/>
    </row>
    <row r="34" spans="1:38" s="167" customFormat="1" ht="55.5" customHeight="1">
      <c r="A34" s="154"/>
      <c r="B34" s="82">
        <v>6</v>
      </c>
      <c r="C34" s="82">
        <v>0</v>
      </c>
      <c r="D34" s="200">
        <v>1</v>
      </c>
      <c r="E34" s="204">
        <v>0</v>
      </c>
      <c r="F34" s="90">
        <v>4</v>
      </c>
      <c r="G34" s="90">
        <v>0</v>
      </c>
      <c r="H34" s="176">
        <v>9</v>
      </c>
      <c r="I34" s="184">
        <v>0</v>
      </c>
      <c r="J34" s="92">
        <v>2</v>
      </c>
      <c r="K34" s="92">
        <v>1</v>
      </c>
      <c r="L34" s="92">
        <v>0</v>
      </c>
      <c r="M34" s="92">
        <v>1</v>
      </c>
      <c r="N34" s="92">
        <v>9</v>
      </c>
      <c r="O34" s="92" t="s">
        <v>128</v>
      </c>
      <c r="P34" s="92">
        <v>0</v>
      </c>
      <c r="Q34" s="92">
        <v>1</v>
      </c>
      <c r="R34" s="185">
        <v>0</v>
      </c>
      <c r="S34" s="90">
        <v>1</v>
      </c>
      <c r="T34" s="91">
        <v>0</v>
      </c>
      <c r="U34" s="91">
        <v>1</v>
      </c>
      <c r="V34" s="91">
        <v>0</v>
      </c>
      <c r="W34" s="91">
        <v>2</v>
      </c>
      <c r="X34" s="91">
        <v>0</v>
      </c>
      <c r="Y34" s="91">
        <v>0</v>
      </c>
      <c r="Z34" s="225" t="s">
        <v>146</v>
      </c>
      <c r="AA34" s="117" t="s">
        <v>3</v>
      </c>
      <c r="AB34" s="119">
        <v>0</v>
      </c>
      <c r="AC34" s="119">
        <v>0</v>
      </c>
      <c r="AD34" s="226">
        <v>44648.063999999998</v>
      </c>
      <c r="AE34" s="119">
        <v>14120.6</v>
      </c>
      <c r="AF34" s="119">
        <v>12319.3</v>
      </c>
      <c r="AG34" s="119">
        <v>12319.3</v>
      </c>
      <c r="AH34" s="119">
        <v>12319.3</v>
      </c>
      <c r="AI34" s="119">
        <f>SUM(AC34:AH34)</f>
        <v>95726.563999999998</v>
      </c>
      <c r="AJ34" s="77">
        <v>2029</v>
      </c>
      <c r="AK34" s="154"/>
      <c r="AL34" s="168"/>
    </row>
    <row r="35" spans="1:38" s="167" customFormat="1" ht="34.5" customHeight="1">
      <c r="A35" s="154"/>
      <c r="B35" s="82">
        <v>6</v>
      </c>
      <c r="C35" s="82">
        <v>0</v>
      </c>
      <c r="D35" s="200">
        <v>1</v>
      </c>
      <c r="E35" s="204" t="s">
        <v>104</v>
      </c>
      <c r="F35" s="90" t="s">
        <v>104</v>
      </c>
      <c r="G35" s="90" t="s">
        <v>104</v>
      </c>
      <c r="H35" s="176" t="s">
        <v>104</v>
      </c>
      <c r="I35" s="184" t="s">
        <v>104</v>
      </c>
      <c r="J35" s="155" t="s">
        <v>104</v>
      </c>
      <c r="K35" s="155" t="s">
        <v>104</v>
      </c>
      <c r="L35" s="155" t="s">
        <v>104</v>
      </c>
      <c r="M35" s="155" t="s">
        <v>104</v>
      </c>
      <c r="N35" s="155" t="s">
        <v>104</v>
      </c>
      <c r="O35" s="155" t="s">
        <v>104</v>
      </c>
      <c r="P35" s="155" t="s">
        <v>104</v>
      </c>
      <c r="Q35" s="92" t="s">
        <v>104</v>
      </c>
      <c r="R35" s="185" t="s">
        <v>104</v>
      </c>
      <c r="S35" s="90">
        <v>1</v>
      </c>
      <c r="T35" s="91">
        <v>0</v>
      </c>
      <c r="U35" s="91">
        <v>1</v>
      </c>
      <c r="V35" s="91">
        <v>0</v>
      </c>
      <c r="W35" s="91">
        <v>2</v>
      </c>
      <c r="X35" s="91">
        <v>0</v>
      </c>
      <c r="Y35" s="91">
        <v>1</v>
      </c>
      <c r="Z35" s="120" t="s">
        <v>148</v>
      </c>
      <c r="AA35" s="113" t="s">
        <v>90</v>
      </c>
      <c r="AB35" s="119">
        <v>0</v>
      </c>
      <c r="AC35" s="119">
        <v>0</v>
      </c>
      <c r="AD35" s="119">
        <v>0.1</v>
      </c>
      <c r="AE35" s="119">
        <v>0.1</v>
      </c>
      <c r="AF35" s="119">
        <v>0.1</v>
      </c>
      <c r="AG35" s="119">
        <v>0.1</v>
      </c>
      <c r="AH35" s="119">
        <v>0.1</v>
      </c>
      <c r="AI35" s="119">
        <f>AC35+AD35+AE35+AF35+AG35+AH35</f>
        <v>0.5</v>
      </c>
      <c r="AJ35" s="77">
        <v>2029</v>
      </c>
      <c r="AK35" s="154"/>
      <c r="AL35" s="168"/>
    </row>
    <row r="36" spans="1:38" s="167" customFormat="1" ht="64.5" customHeight="1">
      <c r="A36" s="154"/>
      <c r="B36" s="82">
        <v>6</v>
      </c>
      <c r="C36" s="82">
        <v>0</v>
      </c>
      <c r="D36" s="200">
        <v>1</v>
      </c>
      <c r="E36" s="204">
        <v>0</v>
      </c>
      <c r="F36" s="90">
        <v>4</v>
      </c>
      <c r="G36" s="90">
        <v>0</v>
      </c>
      <c r="H36" s="176">
        <v>9</v>
      </c>
      <c r="I36" s="184">
        <v>0</v>
      </c>
      <c r="J36" s="92">
        <v>2</v>
      </c>
      <c r="K36" s="92">
        <v>1</v>
      </c>
      <c r="L36" s="92">
        <v>0</v>
      </c>
      <c r="M36" s="92">
        <v>1</v>
      </c>
      <c r="N36" s="92">
        <v>4</v>
      </c>
      <c r="O36" s="92">
        <v>0</v>
      </c>
      <c r="P36" s="92">
        <v>0</v>
      </c>
      <c r="Q36" s="92">
        <v>1</v>
      </c>
      <c r="R36" s="185">
        <v>0</v>
      </c>
      <c r="S36" s="90">
        <v>1</v>
      </c>
      <c r="T36" s="91">
        <v>0</v>
      </c>
      <c r="U36" s="91">
        <v>1</v>
      </c>
      <c r="V36" s="91">
        <v>0</v>
      </c>
      <c r="W36" s="91">
        <v>3</v>
      </c>
      <c r="X36" s="91">
        <v>0</v>
      </c>
      <c r="Y36" s="91">
        <v>0</v>
      </c>
      <c r="Z36" s="121" t="s">
        <v>147</v>
      </c>
      <c r="AA36" s="117" t="s">
        <v>3</v>
      </c>
      <c r="AB36" s="119">
        <v>3270</v>
      </c>
      <c r="AC36" s="119">
        <v>0</v>
      </c>
      <c r="AD36" s="119">
        <v>0</v>
      </c>
      <c r="AE36" s="119">
        <v>0</v>
      </c>
      <c r="AF36" s="119">
        <v>0</v>
      </c>
      <c r="AG36" s="119">
        <v>0</v>
      </c>
      <c r="AH36" s="119">
        <v>0</v>
      </c>
      <c r="AI36" s="119">
        <v>3270</v>
      </c>
      <c r="AJ36" s="77"/>
      <c r="AK36" s="154"/>
      <c r="AL36" s="168"/>
    </row>
    <row r="37" spans="1:38" s="167" customFormat="1" ht="37.5" customHeight="1">
      <c r="A37" s="154"/>
      <c r="B37" s="82">
        <v>6</v>
      </c>
      <c r="C37" s="82">
        <v>0</v>
      </c>
      <c r="D37" s="200">
        <v>1</v>
      </c>
      <c r="E37" s="204" t="s">
        <v>104</v>
      </c>
      <c r="F37" s="90" t="s">
        <v>104</v>
      </c>
      <c r="G37" s="90" t="s">
        <v>104</v>
      </c>
      <c r="H37" s="176" t="s">
        <v>104</v>
      </c>
      <c r="I37" s="184" t="s">
        <v>104</v>
      </c>
      <c r="J37" s="155" t="s">
        <v>104</v>
      </c>
      <c r="K37" s="155" t="s">
        <v>104</v>
      </c>
      <c r="L37" s="155" t="s">
        <v>104</v>
      </c>
      <c r="M37" s="155" t="s">
        <v>104</v>
      </c>
      <c r="N37" s="155" t="s">
        <v>104</v>
      </c>
      <c r="O37" s="155" t="s">
        <v>104</v>
      </c>
      <c r="P37" s="155" t="s">
        <v>104</v>
      </c>
      <c r="Q37" s="92" t="s">
        <v>104</v>
      </c>
      <c r="R37" s="185" t="s">
        <v>104</v>
      </c>
      <c r="S37" s="90">
        <v>1</v>
      </c>
      <c r="T37" s="91">
        <v>0</v>
      </c>
      <c r="U37" s="91">
        <v>1</v>
      </c>
      <c r="V37" s="91">
        <v>0</v>
      </c>
      <c r="W37" s="91">
        <v>3</v>
      </c>
      <c r="X37" s="91">
        <v>0</v>
      </c>
      <c r="Y37" s="91">
        <v>1</v>
      </c>
      <c r="Z37" s="120" t="s">
        <v>142</v>
      </c>
      <c r="AA37" s="113" t="s">
        <v>90</v>
      </c>
      <c r="AB37" s="119">
        <v>0.94</v>
      </c>
      <c r="AC37" s="119">
        <v>0</v>
      </c>
      <c r="AD37" s="119">
        <v>0</v>
      </c>
      <c r="AE37" s="119">
        <v>0</v>
      </c>
      <c r="AF37" s="119">
        <v>0</v>
      </c>
      <c r="AG37" s="119">
        <v>0</v>
      </c>
      <c r="AH37" s="119">
        <v>0</v>
      </c>
      <c r="AI37" s="119">
        <v>0.94</v>
      </c>
      <c r="AJ37" s="77"/>
      <c r="AK37" s="154"/>
      <c r="AL37" s="168"/>
    </row>
    <row r="38" spans="1:38" s="167" customFormat="1" ht="43.5" customHeight="1">
      <c r="A38" s="154"/>
      <c r="B38" s="82">
        <v>6</v>
      </c>
      <c r="C38" s="82">
        <v>0</v>
      </c>
      <c r="D38" s="200">
        <v>1</v>
      </c>
      <c r="E38" s="204">
        <v>0</v>
      </c>
      <c r="F38" s="90">
        <v>4</v>
      </c>
      <c r="G38" s="90">
        <v>0</v>
      </c>
      <c r="H38" s="176">
        <v>9</v>
      </c>
      <c r="I38" s="184">
        <v>0</v>
      </c>
      <c r="J38" s="92">
        <v>2</v>
      </c>
      <c r="K38" s="92">
        <v>1</v>
      </c>
      <c r="L38" s="92">
        <v>0</v>
      </c>
      <c r="M38" s="92">
        <v>1</v>
      </c>
      <c r="N38" s="92">
        <v>1</v>
      </c>
      <c r="O38" s="155">
        <v>0</v>
      </c>
      <c r="P38" s="155">
        <v>2</v>
      </c>
      <c r="Q38" s="92">
        <v>2</v>
      </c>
      <c r="R38" s="185">
        <v>0</v>
      </c>
      <c r="S38" s="83">
        <v>1</v>
      </c>
      <c r="T38" s="82">
        <v>0</v>
      </c>
      <c r="U38" s="82">
        <v>1</v>
      </c>
      <c r="V38" s="82">
        <v>0</v>
      </c>
      <c r="W38" s="82">
        <v>4</v>
      </c>
      <c r="X38" s="82">
        <v>0</v>
      </c>
      <c r="Y38" s="82">
        <v>0</v>
      </c>
      <c r="Z38" s="261" t="s">
        <v>141</v>
      </c>
      <c r="AA38" s="117" t="s">
        <v>3</v>
      </c>
      <c r="AB38" s="119">
        <v>0</v>
      </c>
      <c r="AC38" s="119">
        <v>124824.6</v>
      </c>
      <c r="AD38" s="119">
        <v>0</v>
      </c>
      <c r="AE38" s="119">
        <v>0</v>
      </c>
      <c r="AF38" s="119">
        <v>0</v>
      </c>
      <c r="AG38" s="119">
        <v>0</v>
      </c>
      <c r="AH38" s="119">
        <v>0</v>
      </c>
      <c r="AI38" s="118">
        <f>SUM(AC38:AH38)</f>
        <v>124824.6</v>
      </c>
      <c r="AJ38" s="77">
        <v>2024</v>
      </c>
      <c r="AK38" s="154"/>
      <c r="AL38" s="168"/>
    </row>
    <row r="39" spans="1:38" s="167" customFormat="1" ht="44.45" customHeight="1">
      <c r="A39" s="154"/>
      <c r="B39" s="82">
        <v>6</v>
      </c>
      <c r="C39" s="82">
        <v>0</v>
      </c>
      <c r="D39" s="200">
        <v>1</v>
      </c>
      <c r="E39" s="204">
        <v>0</v>
      </c>
      <c r="F39" s="90">
        <v>4</v>
      </c>
      <c r="G39" s="90">
        <v>0</v>
      </c>
      <c r="H39" s="176">
        <v>9</v>
      </c>
      <c r="I39" s="184">
        <v>0</v>
      </c>
      <c r="J39" s="92">
        <v>2</v>
      </c>
      <c r="K39" s="92">
        <v>1</v>
      </c>
      <c r="L39" s="92">
        <v>0</v>
      </c>
      <c r="M39" s="92">
        <v>1</v>
      </c>
      <c r="N39" s="92" t="s">
        <v>106</v>
      </c>
      <c r="O39" s="155">
        <v>0</v>
      </c>
      <c r="P39" s="155">
        <v>2</v>
      </c>
      <c r="Q39" s="92">
        <v>2</v>
      </c>
      <c r="R39" s="185">
        <v>0</v>
      </c>
      <c r="S39" s="83">
        <v>1</v>
      </c>
      <c r="T39" s="82">
        <v>0</v>
      </c>
      <c r="U39" s="82">
        <v>1</v>
      </c>
      <c r="V39" s="82">
        <v>0</v>
      </c>
      <c r="W39" s="82">
        <v>4</v>
      </c>
      <c r="X39" s="82">
        <v>0</v>
      </c>
      <c r="Y39" s="82">
        <v>0</v>
      </c>
      <c r="Z39" s="262"/>
      <c r="AA39" s="117" t="s">
        <v>3</v>
      </c>
      <c r="AB39" s="119">
        <v>0</v>
      </c>
      <c r="AC39" s="119">
        <v>19587.400000000001</v>
      </c>
      <c r="AD39" s="119">
        <v>0</v>
      </c>
      <c r="AE39" s="217">
        <v>0</v>
      </c>
      <c r="AF39" s="217">
        <v>0</v>
      </c>
      <c r="AG39" s="217">
        <v>0</v>
      </c>
      <c r="AH39" s="217">
        <v>0</v>
      </c>
      <c r="AI39" s="139">
        <v>0</v>
      </c>
      <c r="AJ39" s="77">
        <v>2029</v>
      </c>
      <c r="AK39" s="154"/>
      <c r="AL39" s="168"/>
    </row>
    <row r="40" spans="1:38" s="167" customFormat="1" ht="43.5" customHeight="1">
      <c r="A40" s="154"/>
      <c r="B40" s="82">
        <v>6</v>
      </c>
      <c r="C40" s="82">
        <v>0</v>
      </c>
      <c r="D40" s="200">
        <v>1</v>
      </c>
      <c r="E40" s="204">
        <v>0</v>
      </c>
      <c r="F40" s="90">
        <v>4</v>
      </c>
      <c r="G40" s="90">
        <v>0</v>
      </c>
      <c r="H40" s="176">
        <v>9</v>
      </c>
      <c r="I40" s="184">
        <v>0</v>
      </c>
      <c r="J40" s="92">
        <v>2</v>
      </c>
      <c r="K40" s="92">
        <v>1</v>
      </c>
      <c r="L40" s="92">
        <v>0</v>
      </c>
      <c r="M40" s="92">
        <v>1</v>
      </c>
      <c r="N40" s="92">
        <v>9</v>
      </c>
      <c r="O40" s="155" t="s">
        <v>128</v>
      </c>
      <c r="P40" s="155">
        <v>0</v>
      </c>
      <c r="Q40" s="92">
        <v>1</v>
      </c>
      <c r="R40" s="185">
        <v>3</v>
      </c>
      <c r="S40" s="83">
        <v>1</v>
      </c>
      <c r="T40" s="82">
        <v>0</v>
      </c>
      <c r="U40" s="82">
        <v>1</v>
      </c>
      <c r="V40" s="91">
        <v>0</v>
      </c>
      <c r="W40" s="91">
        <v>3</v>
      </c>
      <c r="X40" s="91">
        <v>0</v>
      </c>
      <c r="Y40" s="91">
        <v>0</v>
      </c>
      <c r="Z40" s="263" t="s">
        <v>153</v>
      </c>
      <c r="AA40" s="117" t="s">
        <v>3</v>
      </c>
      <c r="AB40" s="119">
        <v>0</v>
      </c>
      <c r="AC40" s="119">
        <v>0</v>
      </c>
      <c r="AD40" s="119">
        <v>152447</v>
      </c>
      <c r="AE40" s="119">
        <v>0</v>
      </c>
      <c r="AF40" s="119">
        <v>0</v>
      </c>
      <c r="AG40" s="119">
        <v>0</v>
      </c>
      <c r="AH40" s="119">
        <v>0</v>
      </c>
      <c r="AI40" s="118">
        <f>SUM(AC40:AH40)</f>
        <v>152447</v>
      </c>
      <c r="AJ40" s="77"/>
      <c r="AK40" s="154"/>
      <c r="AL40" s="168"/>
    </row>
    <row r="41" spans="1:38" s="167" customFormat="1" ht="44.45" customHeight="1">
      <c r="A41" s="154"/>
      <c r="B41" s="82">
        <v>6</v>
      </c>
      <c r="C41" s="82">
        <v>0</v>
      </c>
      <c r="D41" s="200">
        <v>1</v>
      </c>
      <c r="E41" s="204">
        <v>0</v>
      </c>
      <c r="F41" s="90">
        <v>4</v>
      </c>
      <c r="G41" s="90">
        <v>0</v>
      </c>
      <c r="H41" s="176">
        <v>9</v>
      </c>
      <c r="I41" s="184">
        <v>0</v>
      </c>
      <c r="J41" s="92">
        <v>2</v>
      </c>
      <c r="K41" s="92">
        <v>1</v>
      </c>
      <c r="L41" s="92">
        <v>0</v>
      </c>
      <c r="M41" s="92">
        <v>1</v>
      </c>
      <c r="N41" s="92" t="s">
        <v>106</v>
      </c>
      <c r="O41" s="155" t="s">
        <v>128</v>
      </c>
      <c r="P41" s="155">
        <v>0</v>
      </c>
      <c r="Q41" s="92">
        <v>1</v>
      </c>
      <c r="R41" s="185">
        <v>3</v>
      </c>
      <c r="S41" s="83">
        <v>1</v>
      </c>
      <c r="T41" s="82">
        <v>0</v>
      </c>
      <c r="U41" s="82">
        <v>1</v>
      </c>
      <c r="V41" s="91">
        <v>0</v>
      </c>
      <c r="W41" s="91">
        <v>3</v>
      </c>
      <c r="X41" s="91">
        <v>0</v>
      </c>
      <c r="Y41" s="91">
        <v>0</v>
      </c>
      <c r="Z41" s="264"/>
      <c r="AA41" s="117" t="s">
        <v>3</v>
      </c>
      <c r="AB41" s="119">
        <v>0</v>
      </c>
      <c r="AC41" s="119">
        <v>0</v>
      </c>
      <c r="AD41" s="119">
        <v>16945.34</v>
      </c>
      <c r="AE41" s="119">
        <v>20000</v>
      </c>
      <c r="AF41" s="119">
        <v>20000</v>
      </c>
      <c r="AG41" s="119">
        <v>20000</v>
      </c>
      <c r="AH41" s="119">
        <v>20000</v>
      </c>
      <c r="AI41" s="118">
        <f>SUM(AC41:AH41)</f>
        <v>96945.34</v>
      </c>
      <c r="AJ41" s="77">
        <v>2029</v>
      </c>
      <c r="AK41" s="154"/>
      <c r="AL41" s="168"/>
    </row>
    <row r="42" spans="1:38" s="167" customFormat="1" ht="44.45" customHeight="1">
      <c r="A42" s="154"/>
      <c r="B42" s="82">
        <v>6</v>
      </c>
      <c r="C42" s="82">
        <v>0</v>
      </c>
      <c r="D42" s="200">
        <v>1</v>
      </c>
      <c r="E42" s="204" t="s">
        <v>104</v>
      </c>
      <c r="F42" s="90" t="s">
        <v>104</v>
      </c>
      <c r="G42" s="90" t="s">
        <v>104</v>
      </c>
      <c r="H42" s="176" t="s">
        <v>104</v>
      </c>
      <c r="I42" s="184" t="s">
        <v>104</v>
      </c>
      <c r="J42" s="155" t="s">
        <v>104</v>
      </c>
      <c r="K42" s="155" t="s">
        <v>104</v>
      </c>
      <c r="L42" s="155" t="s">
        <v>104</v>
      </c>
      <c r="M42" s="155" t="s">
        <v>104</v>
      </c>
      <c r="N42" s="155" t="s">
        <v>104</v>
      </c>
      <c r="O42" s="155" t="s">
        <v>104</v>
      </c>
      <c r="P42" s="155" t="s">
        <v>104</v>
      </c>
      <c r="Q42" s="92" t="s">
        <v>104</v>
      </c>
      <c r="R42" s="185" t="s">
        <v>104</v>
      </c>
      <c r="S42" s="90">
        <v>1</v>
      </c>
      <c r="T42" s="91">
        <v>0</v>
      </c>
      <c r="U42" s="91">
        <v>1</v>
      </c>
      <c r="V42" s="91">
        <v>0</v>
      </c>
      <c r="W42" s="91">
        <v>2</v>
      </c>
      <c r="X42" s="91">
        <v>0</v>
      </c>
      <c r="Y42" s="91">
        <v>1</v>
      </c>
      <c r="Z42" s="120" t="s">
        <v>149</v>
      </c>
      <c r="AA42" s="113" t="s">
        <v>90</v>
      </c>
      <c r="AB42" s="119">
        <v>0</v>
      </c>
      <c r="AC42" s="119">
        <v>0</v>
      </c>
      <c r="AD42" s="119">
        <v>0</v>
      </c>
      <c r="AE42" s="119">
        <v>0</v>
      </c>
      <c r="AF42" s="119">
        <v>0</v>
      </c>
      <c r="AG42" s="119">
        <v>0</v>
      </c>
      <c r="AH42" s="119">
        <v>0</v>
      </c>
      <c r="AI42" s="119">
        <v>6.36</v>
      </c>
      <c r="AJ42" s="77">
        <v>2029</v>
      </c>
      <c r="AK42" s="154"/>
      <c r="AL42" s="168"/>
    </row>
    <row r="43" spans="1:38" s="167" customFormat="1" ht="39.75" customHeight="1">
      <c r="A43" s="154"/>
      <c r="B43" s="82">
        <v>6</v>
      </c>
      <c r="C43" s="82">
        <v>0</v>
      </c>
      <c r="D43" s="200">
        <v>1</v>
      </c>
      <c r="E43" s="204">
        <v>0</v>
      </c>
      <c r="F43" s="91">
        <v>4</v>
      </c>
      <c r="G43" s="91">
        <v>0</v>
      </c>
      <c r="H43" s="175">
        <v>9</v>
      </c>
      <c r="I43" s="184">
        <v>0</v>
      </c>
      <c r="J43" s="92">
        <v>2</v>
      </c>
      <c r="K43" s="92">
        <v>1</v>
      </c>
      <c r="L43" s="92">
        <v>0</v>
      </c>
      <c r="M43" s="92">
        <v>2</v>
      </c>
      <c r="N43" s="92">
        <v>0</v>
      </c>
      <c r="O43" s="92">
        <v>0</v>
      </c>
      <c r="P43" s="92">
        <v>0</v>
      </c>
      <c r="Q43" s="92">
        <v>0</v>
      </c>
      <c r="R43" s="185">
        <v>0</v>
      </c>
      <c r="S43" s="90">
        <v>1</v>
      </c>
      <c r="T43" s="91">
        <v>0</v>
      </c>
      <c r="U43" s="91">
        <v>2</v>
      </c>
      <c r="V43" s="91">
        <v>0</v>
      </c>
      <c r="W43" s="91">
        <v>0</v>
      </c>
      <c r="X43" s="91">
        <v>0</v>
      </c>
      <c r="Y43" s="91">
        <v>0</v>
      </c>
      <c r="Z43" s="103" t="s">
        <v>134</v>
      </c>
      <c r="AA43" s="109" t="s">
        <v>3</v>
      </c>
      <c r="AB43" s="110">
        <f>SUM(AB46,AB50)</f>
        <v>32703.739999999998</v>
      </c>
      <c r="AC43" s="110">
        <f>AC46</f>
        <v>234288.54</v>
      </c>
      <c r="AD43" s="227">
        <f>AD48</f>
        <v>276900.84000000003</v>
      </c>
      <c r="AE43" s="110">
        <f>AE48</f>
        <v>90742</v>
      </c>
      <c r="AF43" s="110">
        <f>AF48</f>
        <v>101892</v>
      </c>
      <c r="AG43" s="110">
        <f>AG48</f>
        <v>101892</v>
      </c>
      <c r="AH43" s="110">
        <f>SUM(AH48,AH50)</f>
        <v>101892</v>
      </c>
      <c r="AI43" s="110">
        <f>SUM(AC43:AH43)</f>
        <v>907607.38</v>
      </c>
      <c r="AJ43" s="109">
        <v>2029</v>
      </c>
      <c r="AK43" s="169"/>
    </row>
    <row r="44" spans="1:38" s="167" customFormat="1" ht="31.7" customHeight="1">
      <c r="A44" s="154"/>
      <c r="B44" s="82">
        <v>6</v>
      </c>
      <c r="C44" s="82">
        <v>0</v>
      </c>
      <c r="D44" s="200">
        <v>1</v>
      </c>
      <c r="E44" s="204" t="s">
        <v>104</v>
      </c>
      <c r="F44" s="90" t="s">
        <v>104</v>
      </c>
      <c r="G44" s="90" t="s">
        <v>104</v>
      </c>
      <c r="H44" s="176" t="s">
        <v>104</v>
      </c>
      <c r="I44" s="184" t="s">
        <v>104</v>
      </c>
      <c r="J44" s="155" t="s">
        <v>104</v>
      </c>
      <c r="K44" s="155" t="s">
        <v>104</v>
      </c>
      <c r="L44" s="155" t="s">
        <v>104</v>
      </c>
      <c r="M44" s="155" t="s">
        <v>104</v>
      </c>
      <c r="N44" s="155" t="s">
        <v>104</v>
      </c>
      <c r="O44" s="155" t="s">
        <v>104</v>
      </c>
      <c r="P44" s="155" t="s">
        <v>104</v>
      </c>
      <c r="Q44" s="92" t="s">
        <v>104</v>
      </c>
      <c r="R44" s="185" t="s">
        <v>104</v>
      </c>
      <c r="S44" s="90">
        <v>1</v>
      </c>
      <c r="T44" s="91">
        <v>0</v>
      </c>
      <c r="U44" s="91">
        <v>2</v>
      </c>
      <c r="V44" s="91">
        <v>0</v>
      </c>
      <c r="W44" s="91">
        <v>0</v>
      </c>
      <c r="X44" s="91">
        <v>0</v>
      </c>
      <c r="Y44" s="91">
        <v>1</v>
      </c>
      <c r="Z44" s="112" t="s">
        <v>115</v>
      </c>
      <c r="AA44" s="113" t="s">
        <v>90</v>
      </c>
      <c r="AB44" s="114">
        <f>SUM(AB49,AB51)</f>
        <v>453.20000000000005</v>
      </c>
      <c r="AC44" s="114">
        <v>1572.44</v>
      </c>
      <c r="AD44" s="114">
        <v>1582.0709999999999</v>
      </c>
      <c r="AE44" s="114">
        <v>1582.0709999999999</v>
      </c>
      <c r="AF44" s="114">
        <v>1582.0709999999999</v>
      </c>
      <c r="AG44" s="114">
        <v>1582.0709999999999</v>
      </c>
      <c r="AH44" s="114">
        <v>1582.0709999999999</v>
      </c>
      <c r="AI44" s="114">
        <v>1582.0709999999999</v>
      </c>
      <c r="AJ44" s="77">
        <v>2029</v>
      </c>
      <c r="AK44" s="154"/>
    </row>
    <row r="45" spans="1:38" s="167" customFormat="1" ht="28.5" customHeight="1">
      <c r="A45" s="154"/>
      <c r="B45" s="82">
        <v>6</v>
      </c>
      <c r="C45" s="82">
        <v>0</v>
      </c>
      <c r="D45" s="200">
        <v>1</v>
      </c>
      <c r="E45" s="204" t="s">
        <v>104</v>
      </c>
      <c r="F45" s="90" t="s">
        <v>104</v>
      </c>
      <c r="G45" s="90" t="s">
        <v>104</v>
      </c>
      <c r="H45" s="176" t="s">
        <v>104</v>
      </c>
      <c r="I45" s="184" t="s">
        <v>104</v>
      </c>
      <c r="J45" s="155" t="s">
        <v>104</v>
      </c>
      <c r="K45" s="155" t="s">
        <v>104</v>
      </c>
      <c r="L45" s="155" t="s">
        <v>104</v>
      </c>
      <c r="M45" s="155" t="s">
        <v>104</v>
      </c>
      <c r="N45" s="155" t="s">
        <v>104</v>
      </c>
      <c r="O45" s="155" t="s">
        <v>104</v>
      </c>
      <c r="P45" s="155" t="s">
        <v>104</v>
      </c>
      <c r="Q45" s="92" t="s">
        <v>104</v>
      </c>
      <c r="R45" s="185" t="s">
        <v>104</v>
      </c>
      <c r="S45" s="90">
        <v>1</v>
      </c>
      <c r="T45" s="91">
        <v>0</v>
      </c>
      <c r="U45" s="91">
        <v>2</v>
      </c>
      <c r="V45" s="91">
        <v>0</v>
      </c>
      <c r="W45" s="91">
        <v>0</v>
      </c>
      <c r="X45" s="91">
        <v>0</v>
      </c>
      <c r="Y45" s="91">
        <v>2</v>
      </c>
      <c r="Z45" s="112" t="s">
        <v>116</v>
      </c>
      <c r="AA45" s="113" t="s">
        <v>32</v>
      </c>
      <c r="AB45" s="122">
        <v>25</v>
      </c>
      <c r="AC45" s="114">
        <v>25</v>
      </c>
      <c r="AD45" s="122">
        <v>25</v>
      </c>
      <c r="AE45" s="122">
        <v>25</v>
      </c>
      <c r="AF45" s="122">
        <v>25</v>
      </c>
      <c r="AG45" s="122">
        <v>25</v>
      </c>
      <c r="AH45" s="122">
        <v>25</v>
      </c>
      <c r="AI45" s="116">
        <v>175</v>
      </c>
      <c r="AJ45" s="77">
        <v>2029</v>
      </c>
      <c r="AK45" s="154"/>
    </row>
    <row r="46" spans="1:38" s="151" customFormat="1" ht="30.75" customHeight="1">
      <c r="A46" s="152"/>
      <c r="B46" s="82">
        <v>6</v>
      </c>
      <c r="C46" s="82">
        <v>0</v>
      </c>
      <c r="D46" s="200">
        <v>1</v>
      </c>
      <c r="E46" s="204">
        <v>0</v>
      </c>
      <c r="F46" s="91">
        <v>4</v>
      </c>
      <c r="G46" s="91">
        <v>0</v>
      </c>
      <c r="H46" s="175">
        <v>9</v>
      </c>
      <c r="I46" s="184">
        <v>0</v>
      </c>
      <c r="J46" s="92">
        <v>2</v>
      </c>
      <c r="K46" s="92">
        <v>1</v>
      </c>
      <c r="L46" s="92">
        <v>0</v>
      </c>
      <c r="M46" s="92">
        <v>2</v>
      </c>
      <c r="N46" s="92">
        <v>2</v>
      </c>
      <c r="O46" s="92">
        <v>0</v>
      </c>
      <c r="P46" s="92">
        <v>0</v>
      </c>
      <c r="Q46" s="92">
        <v>2</v>
      </c>
      <c r="R46" s="185">
        <v>0</v>
      </c>
      <c r="S46" s="90">
        <v>1</v>
      </c>
      <c r="T46" s="91">
        <v>0</v>
      </c>
      <c r="U46" s="91">
        <v>2</v>
      </c>
      <c r="V46" s="91">
        <v>0</v>
      </c>
      <c r="W46" s="91">
        <v>1</v>
      </c>
      <c r="X46" s="91">
        <v>0</v>
      </c>
      <c r="Y46" s="91">
        <v>0</v>
      </c>
      <c r="Z46" s="123" t="s">
        <v>150</v>
      </c>
      <c r="AA46" s="124" t="s">
        <v>3</v>
      </c>
      <c r="AB46" s="125">
        <v>31041.599999999999</v>
      </c>
      <c r="AC46" s="118">
        <v>234288.54</v>
      </c>
      <c r="AD46" s="118">
        <v>0</v>
      </c>
      <c r="AE46" s="118">
        <v>0</v>
      </c>
      <c r="AF46" s="118">
        <v>0</v>
      </c>
      <c r="AG46" s="118">
        <v>0</v>
      </c>
      <c r="AH46" s="118">
        <v>0</v>
      </c>
      <c r="AI46" s="118">
        <f>SUM(AC46:AH46)</f>
        <v>234288.54</v>
      </c>
      <c r="AJ46" s="77">
        <v>2024</v>
      </c>
    </row>
    <row r="47" spans="1:38" s="151" customFormat="1" ht="30.75" customHeight="1">
      <c r="A47" s="152"/>
      <c r="B47" s="82">
        <v>6</v>
      </c>
      <c r="C47" s="82">
        <v>0</v>
      </c>
      <c r="D47" s="200">
        <v>1</v>
      </c>
      <c r="E47" s="204" t="s">
        <v>104</v>
      </c>
      <c r="F47" s="90" t="s">
        <v>104</v>
      </c>
      <c r="G47" s="90" t="s">
        <v>104</v>
      </c>
      <c r="H47" s="176" t="s">
        <v>104</v>
      </c>
      <c r="I47" s="184" t="s">
        <v>104</v>
      </c>
      <c r="J47" s="155" t="s">
        <v>104</v>
      </c>
      <c r="K47" s="155" t="s">
        <v>104</v>
      </c>
      <c r="L47" s="155" t="s">
        <v>104</v>
      </c>
      <c r="M47" s="155" t="s">
        <v>104</v>
      </c>
      <c r="N47" s="155" t="s">
        <v>104</v>
      </c>
      <c r="O47" s="155" t="s">
        <v>104</v>
      </c>
      <c r="P47" s="155" t="s">
        <v>104</v>
      </c>
      <c r="Q47" s="92" t="s">
        <v>104</v>
      </c>
      <c r="R47" s="185" t="s">
        <v>104</v>
      </c>
      <c r="S47" s="90">
        <v>1</v>
      </c>
      <c r="T47" s="90">
        <v>0</v>
      </c>
      <c r="U47" s="90">
        <v>2</v>
      </c>
      <c r="V47" s="91">
        <v>0</v>
      </c>
      <c r="W47" s="91">
        <v>1</v>
      </c>
      <c r="X47" s="91">
        <v>0</v>
      </c>
      <c r="Y47" s="91">
        <v>1</v>
      </c>
      <c r="Z47" s="112" t="s">
        <v>117</v>
      </c>
      <c r="AA47" s="126" t="s">
        <v>90</v>
      </c>
      <c r="AB47" s="122">
        <v>386.3</v>
      </c>
      <c r="AC47" s="114">
        <v>1572.44</v>
      </c>
      <c r="AD47" s="114">
        <v>1572.44</v>
      </c>
      <c r="AE47" s="114">
        <v>1572.44</v>
      </c>
      <c r="AF47" s="114">
        <v>1572.44</v>
      </c>
      <c r="AG47" s="114">
        <v>1572.44</v>
      </c>
      <c r="AH47" s="114">
        <v>1572.44</v>
      </c>
      <c r="AI47" s="114">
        <v>1572.44</v>
      </c>
      <c r="AJ47" s="77">
        <v>2029</v>
      </c>
    </row>
    <row r="48" spans="1:38" s="151" customFormat="1" ht="30.75" customHeight="1">
      <c r="A48" s="152"/>
      <c r="B48" s="82">
        <v>6</v>
      </c>
      <c r="C48" s="82">
        <v>0</v>
      </c>
      <c r="D48" s="200">
        <v>1</v>
      </c>
      <c r="E48" s="204">
        <v>0</v>
      </c>
      <c r="F48" s="91">
        <v>4</v>
      </c>
      <c r="G48" s="91">
        <v>0</v>
      </c>
      <c r="H48" s="175">
        <v>9</v>
      </c>
      <c r="I48" s="184">
        <v>0</v>
      </c>
      <c r="J48" s="92">
        <v>2</v>
      </c>
      <c r="K48" s="92">
        <v>1</v>
      </c>
      <c r="L48" s="92">
        <v>0</v>
      </c>
      <c r="M48" s="92">
        <v>2</v>
      </c>
      <c r="N48" s="92">
        <v>9</v>
      </c>
      <c r="O48" s="92" t="s">
        <v>128</v>
      </c>
      <c r="P48" s="92">
        <v>0</v>
      </c>
      <c r="Q48" s="92">
        <v>2</v>
      </c>
      <c r="R48" s="185">
        <v>0</v>
      </c>
      <c r="S48" s="90">
        <v>1</v>
      </c>
      <c r="T48" s="91">
        <v>0</v>
      </c>
      <c r="U48" s="91">
        <v>2</v>
      </c>
      <c r="V48" s="91">
        <v>0</v>
      </c>
      <c r="W48" s="91">
        <v>1</v>
      </c>
      <c r="X48" s="91">
        <v>0</v>
      </c>
      <c r="Y48" s="91">
        <v>0</v>
      </c>
      <c r="Z48" s="123" t="s">
        <v>96</v>
      </c>
      <c r="AA48" s="124" t="s">
        <v>3</v>
      </c>
      <c r="AB48" s="125">
        <v>0</v>
      </c>
      <c r="AC48" s="118">
        <v>0</v>
      </c>
      <c r="AD48" s="118">
        <v>276900.84000000003</v>
      </c>
      <c r="AE48" s="139">
        <v>90742</v>
      </c>
      <c r="AF48" s="118">
        <v>101892</v>
      </c>
      <c r="AG48" s="118">
        <v>101892</v>
      </c>
      <c r="AH48" s="118">
        <v>101892</v>
      </c>
      <c r="AI48" s="118">
        <f>SUM(AC48:AH48)</f>
        <v>673318.84000000008</v>
      </c>
      <c r="AJ48" s="77">
        <v>2029</v>
      </c>
    </row>
    <row r="49" spans="1:37" s="151" customFormat="1" ht="30.75" customHeight="1">
      <c r="A49" s="152"/>
      <c r="B49" s="82">
        <v>6</v>
      </c>
      <c r="C49" s="82">
        <v>0</v>
      </c>
      <c r="D49" s="200">
        <v>1</v>
      </c>
      <c r="E49" s="204" t="s">
        <v>104</v>
      </c>
      <c r="F49" s="90" t="s">
        <v>104</v>
      </c>
      <c r="G49" s="90" t="s">
        <v>104</v>
      </c>
      <c r="H49" s="176" t="s">
        <v>104</v>
      </c>
      <c r="I49" s="184" t="s">
        <v>104</v>
      </c>
      <c r="J49" s="155" t="s">
        <v>104</v>
      </c>
      <c r="K49" s="155" t="s">
        <v>104</v>
      </c>
      <c r="L49" s="155" t="s">
        <v>104</v>
      </c>
      <c r="M49" s="155" t="s">
        <v>104</v>
      </c>
      <c r="N49" s="155" t="s">
        <v>104</v>
      </c>
      <c r="O49" s="155" t="s">
        <v>104</v>
      </c>
      <c r="P49" s="155" t="s">
        <v>104</v>
      </c>
      <c r="Q49" s="92" t="s">
        <v>104</v>
      </c>
      <c r="R49" s="185" t="s">
        <v>104</v>
      </c>
      <c r="S49" s="90">
        <v>1</v>
      </c>
      <c r="T49" s="90">
        <v>0</v>
      </c>
      <c r="U49" s="90">
        <v>2</v>
      </c>
      <c r="V49" s="91">
        <v>0</v>
      </c>
      <c r="W49" s="91">
        <v>2</v>
      </c>
      <c r="X49" s="91">
        <v>0</v>
      </c>
      <c r="Y49" s="91">
        <v>1</v>
      </c>
      <c r="Z49" s="112" t="s">
        <v>117</v>
      </c>
      <c r="AA49" s="126" t="s">
        <v>90</v>
      </c>
      <c r="AB49" s="122">
        <v>386.3</v>
      </c>
      <c r="AC49" s="114">
        <v>1572.44</v>
      </c>
      <c r="AD49" s="114">
        <v>1572.44</v>
      </c>
      <c r="AE49" s="114">
        <v>1572.44</v>
      </c>
      <c r="AF49" s="114">
        <v>1572.44</v>
      </c>
      <c r="AG49" s="114">
        <v>1572.44</v>
      </c>
      <c r="AH49" s="114">
        <v>1572.44</v>
      </c>
      <c r="AI49" s="114">
        <v>1572.44</v>
      </c>
      <c r="AJ49" s="77">
        <v>2029</v>
      </c>
    </row>
    <row r="50" spans="1:37" s="151" customFormat="1" ht="45">
      <c r="A50" s="152"/>
      <c r="B50" s="82">
        <v>6</v>
      </c>
      <c r="C50" s="82">
        <v>0</v>
      </c>
      <c r="D50" s="200">
        <v>1</v>
      </c>
      <c r="E50" s="204">
        <v>0</v>
      </c>
      <c r="F50" s="91">
        <v>4</v>
      </c>
      <c r="G50" s="91">
        <v>0</v>
      </c>
      <c r="H50" s="175">
        <v>9</v>
      </c>
      <c r="I50" s="184">
        <v>0</v>
      </c>
      <c r="J50" s="92">
        <v>2</v>
      </c>
      <c r="K50" s="92">
        <v>1</v>
      </c>
      <c r="L50" s="92">
        <v>0</v>
      </c>
      <c r="M50" s="92">
        <v>2</v>
      </c>
      <c r="N50" s="92">
        <v>2</v>
      </c>
      <c r="O50" s="92">
        <v>0</v>
      </c>
      <c r="P50" s="92">
        <v>0</v>
      </c>
      <c r="Q50" s="92">
        <v>2</v>
      </c>
      <c r="R50" s="185">
        <v>0</v>
      </c>
      <c r="S50" s="90">
        <v>1</v>
      </c>
      <c r="T50" s="91">
        <v>0</v>
      </c>
      <c r="U50" s="91">
        <v>2</v>
      </c>
      <c r="V50" s="91">
        <v>0</v>
      </c>
      <c r="W50" s="91">
        <v>3</v>
      </c>
      <c r="X50" s="91">
        <v>0</v>
      </c>
      <c r="Y50" s="91">
        <v>0</v>
      </c>
      <c r="Z50" s="123" t="s">
        <v>126</v>
      </c>
      <c r="AA50" s="124" t="s">
        <v>3</v>
      </c>
      <c r="AB50" s="125">
        <v>1662.14</v>
      </c>
      <c r="AC50" s="118">
        <v>0</v>
      </c>
      <c r="AD50" s="125">
        <v>0</v>
      </c>
      <c r="AE50" s="125">
        <v>0</v>
      </c>
      <c r="AF50" s="125">
        <v>0</v>
      </c>
      <c r="AG50" s="125">
        <v>0</v>
      </c>
      <c r="AH50" s="125">
        <v>0</v>
      </c>
      <c r="AI50" s="118">
        <f>SUM(AC50:AH50)</f>
        <v>0</v>
      </c>
      <c r="AJ50" s="77"/>
    </row>
    <row r="51" spans="1:37" s="151" customFormat="1" ht="27" customHeight="1">
      <c r="A51" s="152"/>
      <c r="B51" s="82">
        <v>6</v>
      </c>
      <c r="C51" s="82">
        <v>0</v>
      </c>
      <c r="D51" s="200">
        <v>1</v>
      </c>
      <c r="E51" s="204" t="s">
        <v>104</v>
      </c>
      <c r="F51" s="90" t="s">
        <v>104</v>
      </c>
      <c r="G51" s="90" t="s">
        <v>104</v>
      </c>
      <c r="H51" s="176" t="s">
        <v>104</v>
      </c>
      <c r="I51" s="184" t="s">
        <v>104</v>
      </c>
      <c r="J51" s="155" t="s">
        <v>104</v>
      </c>
      <c r="K51" s="155" t="s">
        <v>104</v>
      </c>
      <c r="L51" s="155" t="s">
        <v>104</v>
      </c>
      <c r="M51" s="155" t="s">
        <v>104</v>
      </c>
      <c r="N51" s="155" t="s">
        <v>104</v>
      </c>
      <c r="O51" s="155" t="s">
        <v>104</v>
      </c>
      <c r="P51" s="155" t="s">
        <v>104</v>
      </c>
      <c r="Q51" s="92" t="s">
        <v>104</v>
      </c>
      <c r="R51" s="185" t="s">
        <v>104</v>
      </c>
      <c r="S51" s="90">
        <v>1</v>
      </c>
      <c r="T51" s="91">
        <v>0</v>
      </c>
      <c r="U51" s="91">
        <v>2</v>
      </c>
      <c r="V51" s="91">
        <v>0</v>
      </c>
      <c r="W51" s="91">
        <v>3</v>
      </c>
      <c r="X51" s="91">
        <v>0</v>
      </c>
      <c r="Y51" s="91">
        <v>1</v>
      </c>
      <c r="Z51" s="112" t="s">
        <v>118</v>
      </c>
      <c r="AA51" s="126" t="s">
        <v>90</v>
      </c>
      <c r="AB51" s="122">
        <v>66.900000000000006</v>
      </c>
      <c r="AC51" s="127">
        <v>0</v>
      </c>
      <c r="AD51" s="122">
        <v>0</v>
      </c>
      <c r="AE51" s="122">
        <v>0</v>
      </c>
      <c r="AF51" s="122">
        <v>0</v>
      </c>
      <c r="AG51" s="122">
        <v>0</v>
      </c>
      <c r="AH51" s="122">
        <v>0</v>
      </c>
      <c r="AI51" s="122">
        <v>66.900000000000006</v>
      </c>
      <c r="AJ51" s="77"/>
    </row>
    <row r="52" spans="1:37" s="151" customFormat="1" ht="47.45" customHeight="1">
      <c r="A52" s="152"/>
      <c r="B52" s="82">
        <v>6</v>
      </c>
      <c r="C52" s="82">
        <v>0</v>
      </c>
      <c r="D52" s="200">
        <v>1</v>
      </c>
      <c r="E52" s="204">
        <v>0</v>
      </c>
      <c r="F52" s="91">
        <v>4</v>
      </c>
      <c r="G52" s="91">
        <v>0</v>
      </c>
      <c r="H52" s="175">
        <v>9</v>
      </c>
      <c r="I52" s="184">
        <v>0</v>
      </c>
      <c r="J52" s="92">
        <v>2</v>
      </c>
      <c r="K52" s="92">
        <v>1</v>
      </c>
      <c r="L52" s="92">
        <v>0</v>
      </c>
      <c r="M52" s="92">
        <v>3</v>
      </c>
      <c r="N52" s="92">
        <v>0</v>
      </c>
      <c r="O52" s="92">
        <v>0</v>
      </c>
      <c r="P52" s="92">
        <v>0</v>
      </c>
      <c r="Q52" s="92">
        <v>0</v>
      </c>
      <c r="R52" s="185">
        <v>0</v>
      </c>
      <c r="S52" s="90">
        <v>1</v>
      </c>
      <c r="T52" s="91">
        <v>0</v>
      </c>
      <c r="U52" s="91">
        <v>3</v>
      </c>
      <c r="V52" s="91">
        <v>0</v>
      </c>
      <c r="W52" s="95">
        <v>0</v>
      </c>
      <c r="X52" s="95">
        <v>0</v>
      </c>
      <c r="Y52" s="95">
        <v>0</v>
      </c>
      <c r="Z52" s="129" t="s">
        <v>137</v>
      </c>
      <c r="AA52" s="130" t="s">
        <v>92</v>
      </c>
      <c r="AB52" s="131">
        <f>AB54+AB55</f>
        <v>11046.1</v>
      </c>
      <c r="AC52" s="131">
        <f>AC54+AC55+AC59+AC61+AC62</f>
        <v>46737.259999999995</v>
      </c>
      <c r="AD52" s="131">
        <f>AD56+AD57</f>
        <v>29136.73</v>
      </c>
      <c r="AE52" s="131">
        <f>AE56+AE57</f>
        <v>17596.57</v>
      </c>
      <c r="AF52" s="131">
        <f>AF56+AF57</f>
        <v>18132.57</v>
      </c>
      <c r="AG52" s="131">
        <f>AG56+AG57</f>
        <v>18132.57</v>
      </c>
      <c r="AH52" s="131">
        <f>AH56+AH57</f>
        <v>18132.57</v>
      </c>
      <c r="AI52" s="131">
        <f>AC52+AD52+AE52+AF52+AG52+AH52</f>
        <v>147868.27000000002</v>
      </c>
      <c r="AJ52" s="109">
        <v>2029</v>
      </c>
      <c r="AK52" s="170"/>
    </row>
    <row r="53" spans="1:37" s="151" customFormat="1" ht="28.5" customHeight="1">
      <c r="A53" s="152"/>
      <c r="B53" s="93">
        <v>6</v>
      </c>
      <c r="C53" s="93">
        <v>0</v>
      </c>
      <c r="D53" s="201">
        <v>1</v>
      </c>
      <c r="E53" s="205" t="s">
        <v>104</v>
      </c>
      <c r="F53" s="94" t="s">
        <v>104</v>
      </c>
      <c r="G53" s="94" t="s">
        <v>104</v>
      </c>
      <c r="H53" s="177" t="s">
        <v>104</v>
      </c>
      <c r="I53" s="186" t="s">
        <v>104</v>
      </c>
      <c r="J53" s="162" t="s">
        <v>104</v>
      </c>
      <c r="K53" s="162" t="s">
        <v>104</v>
      </c>
      <c r="L53" s="162" t="s">
        <v>104</v>
      </c>
      <c r="M53" s="162" t="s">
        <v>104</v>
      </c>
      <c r="N53" s="162" t="s">
        <v>104</v>
      </c>
      <c r="O53" s="162" t="s">
        <v>104</v>
      </c>
      <c r="P53" s="162" t="s">
        <v>104</v>
      </c>
      <c r="Q53" s="92" t="s">
        <v>104</v>
      </c>
      <c r="R53" s="185" t="s">
        <v>104</v>
      </c>
      <c r="S53" s="90">
        <v>1</v>
      </c>
      <c r="T53" s="91">
        <v>0</v>
      </c>
      <c r="U53" s="91">
        <v>3</v>
      </c>
      <c r="V53" s="95">
        <v>0</v>
      </c>
      <c r="W53" s="95">
        <v>0</v>
      </c>
      <c r="X53" s="95">
        <v>0</v>
      </c>
      <c r="Y53" s="95">
        <v>1</v>
      </c>
      <c r="Z53" s="132" t="s">
        <v>97</v>
      </c>
      <c r="AA53" s="133" t="s">
        <v>101</v>
      </c>
      <c r="AB53" s="134">
        <v>2000</v>
      </c>
      <c r="AC53" s="134">
        <f>AC58+AC60+AC63</f>
        <v>730</v>
      </c>
      <c r="AD53" s="142">
        <v>6300</v>
      </c>
      <c r="AE53" s="134">
        <v>6500</v>
      </c>
      <c r="AF53" s="134">
        <v>6500</v>
      </c>
      <c r="AG53" s="134">
        <v>6500</v>
      </c>
      <c r="AH53" s="134">
        <v>6500</v>
      </c>
      <c r="AI53" s="116">
        <f>SUM(AC53:AH53)</f>
        <v>33030</v>
      </c>
      <c r="AJ53" s="77">
        <v>2029</v>
      </c>
      <c r="AK53" s="170"/>
    </row>
    <row r="54" spans="1:37" s="151" customFormat="1" ht="42" customHeight="1">
      <c r="A54" s="152"/>
      <c r="B54" s="93">
        <v>6</v>
      </c>
      <c r="C54" s="93">
        <v>0</v>
      </c>
      <c r="D54" s="201">
        <v>1</v>
      </c>
      <c r="E54" s="205">
        <v>0</v>
      </c>
      <c r="F54" s="94">
        <v>4</v>
      </c>
      <c r="G54" s="94">
        <v>0</v>
      </c>
      <c r="H54" s="177">
        <v>9</v>
      </c>
      <c r="I54" s="186">
        <v>0</v>
      </c>
      <c r="J54" s="128">
        <v>2</v>
      </c>
      <c r="K54" s="128">
        <v>1</v>
      </c>
      <c r="L54" s="128">
        <v>0</v>
      </c>
      <c r="M54" s="128">
        <v>3</v>
      </c>
      <c r="N54" s="92">
        <v>1</v>
      </c>
      <c r="O54" s="92">
        <v>1</v>
      </c>
      <c r="P54" s="92">
        <v>0</v>
      </c>
      <c r="Q54" s="92">
        <v>2</v>
      </c>
      <c r="R54" s="185">
        <v>0</v>
      </c>
      <c r="S54" s="90">
        <v>1</v>
      </c>
      <c r="T54" s="91">
        <v>0</v>
      </c>
      <c r="U54" s="91">
        <v>3</v>
      </c>
      <c r="V54" s="91">
        <v>0</v>
      </c>
      <c r="W54" s="95">
        <v>1</v>
      </c>
      <c r="X54" s="95">
        <v>0</v>
      </c>
      <c r="Y54" s="95">
        <v>0</v>
      </c>
      <c r="Z54" s="261" t="s">
        <v>139</v>
      </c>
      <c r="AA54" s="117" t="s">
        <v>3</v>
      </c>
      <c r="AB54" s="119">
        <v>9091.1</v>
      </c>
      <c r="AC54" s="119">
        <v>31359.4</v>
      </c>
      <c r="AD54" s="119">
        <v>0</v>
      </c>
      <c r="AE54" s="119">
        <v>0</v>
      </c>
      <c r="AF54" s="119">
        <v>0</v>
      </c>
      <c r="AG54" s="119">
        <v>0</v>
      </c>
      <c r="AH54" s="119">
        <v>0</v>
      </c>
      <c r="AI54" s="118">
        <f>SUM(AC54:AH54)</f>
        <v>31359.4</v>
      </c>
      <c r="AJ54" s="77">
        <v>2024</v>
      </c>
      <c r="AK54" s="170"/>
    </row>
    <row r="55" spans="1:37" s="151" customFormat="1" ht="33.75" customHeight="1">
      <c r="A55" s="152"/>
      <c r="B55" s="93">
        <v>6</v>
      </c>
      <c r="C55" s="93">
        <v>0</v>
      </c>
      <c r="D55" s="201">
        <v>1</v>
      </c>
      <c r="E55" s="205">
        <v>0</v>
      </c>
      <c r="F55" s="94">
        <v>4</v>
      </c>
      <c r="G55" s="94">
        <v>0</v>
      </c>
      <c r="H55" s="177">
        <v>9</v>
      </c>
      <c r="I55" s="186">
        <v>0</v>
      </c>
      <c r="J55" s="128">
        <v>2</v>
      </c>
      <c r="K55" s="128">
        <v>1</v>
      </c>
      <c r="L55" s="128">
        <v>0</v>
      </c>
      <c r="M55" s="128">
        <v>3</v>
      </c>
      <c r="N55" s="92" t="s">
        <v>106</v>
      </c>
      <c r="O55" s="92">
        <v>1</v>
      </c>
      <c r="P55" s="92">
        <v>0</v>
      </c>
      <c r="Q55" s="92">
        <v>2</v>
      </c>
      <c r="R55" s="185">
        <v>0</v>
      </c>
      <c r="S55" s="90">
        <v>1</v>
      </c>
      <c r="T55" s="91">
        <v>0</v>
      </c>
      <c r="U55" s="91">
        <v>3</v>
      </c>
      <c r="V55" s="91">
        <v>0</v>
      </c>
      <c r="W55" s="95">
        <v>1</v>
      </c>
      <c r="X55" s="95">
        <v>0</v>
      </c>
      <c r="Y55" s="95">
        <v>0</v>
      </c>
      <c r="Z55" s="262"/>
      <c r="AA55" s="117" t="s">
        <v>3</v>
      </c>
      <c r="AB55" s="119">
        <v>1955</v>
      </c>
      <c r="AC55" s="119">
        <v>8462.57</v>
      </c>
      <c r="AD55" s="119">
        <v>0</v>
      </c>
      <c r="AE55" s="119">
        <v>0</v>
      </c>
      <c r="AF55" s="119">
        <v>0</v>
      </c>
      <c r="AG55" s="119">
        <v>0</v>
      </c>
      <c r="AH55" s="119">
        <v>0</v>
      </c>
      <c r="AI55" s="118">
        <f>SUM(AC55:AH55)</f>
        <v>8462.57</v>
      </c>
      <c r="AJ55" s="77">
        <v>2024</v>
      </c>
      <c r="AK55" s="170"/>
    </row>
    <row r="56" spans="1:37" s="151" customFormat="1" ht="42" customHeight="1">
      <c r="A56" s="152"/>
      <c r="B56" s="93">
        <v>6</v>
      </c>
      <c r="C56" s="93">
        <v>0</v>
      </c>
      <c r="D56" s="201">
        <v>1</v>
      </c>
      <c r="E56" s="205">
        <v>0</v>
      </c>
      <c r="F56" s="94">
        <v>4</v>
      </c>
      <c r="G56" s="94">
        <v>0</v>
      </c>
      <c r="H56" s="177">
        <v>9</v>
      </c>
      <c r="I56" s="186">
        <v>0</v>
      </c>
      <c r="J56" s="128">
        <v>2</v>
      </c>
      <c r="K56" s="128">
        <v>1</v>
      </c>
      <c r="L56" s="128">
        <v>0</v>
      </c>
      <c r="M56" s="128">
        <v>3</v>
      </c>
      <c r="N56" s="92">
        <v>9</v>
      </c>
      <c r="O56" s="92" t="s">
        <v>128</v>
      </c>
      <c r="P56" s="92">
        <v>2</v>
      </c>
      <c r="Q56" s="92">
        <v>0</v>
      </c>
      <c r="R56" s="185">
        <v>1</v>
      </c>
      <c r="S56" s="90">
        <v>1</v>
      </c>
      <c r="T56" s="91">
        <v>0</v>
      </c>
      <c r="U56" s="91">
        <v>3</v>
      </c>
      <c r="V56" s="91">
        <v>0</v>
      </c>
      <c r="W56" s="95">
        <v>1</v>
      </c>
      <c r="X56" s="95">
        <v>0</v>
      </c>
      <c r="Y56" s="95">
        <v>0</v>
      </c>
      <c r="Z56" s="263" t="s">
        <v>154</v>
      </c>
      <c r="AA56" s="117" t="s">
        <v>3</v>
      </c>
      <c r="AB56" s="119">
        <v>0</v>
      </c>
      <c r="AC56" s="119">
        <v>0</v>
      </c>
      <c r="AD56" s="217">
        <v>25681.8</v>
      </c>
      <c r="AE56" s="119">
        <v>13401.4</v>
      </c>
      <c r="AF56" s="119">
        <v>13937.4</v>
      </c>
      <c r="AG56" s="119">
        <v>13937.4</v>
      </c>
      <c r="AH56" s="119">
        <v>13937.4</v>
      </c>
      <c r="AI56" s="118">
        <f>SUM(AC56:AH56)</f>
        <v>80895.399999999994</v>
      </c>
      <c r="AJ56" s="77">
        <v>2029</v>
      </c>
      <c r="AK56" s="170"/>
    </row>
    <row r="57" spans="1:37" s="151" customFormat="1" ht="33.75" customHeight="1">
      <c r="A57" s="152"/>
      <c r="B57" s="93">
        <v>6</v>
      </c>
      <c r="C57" s="93">
        <v>0</v>
      </c>
      <c r="D57" s="201">
        <v>1</v>
      </c>
      <c r="E57" s="205">
        <v>0</v>
      </c>
      <c r="F57" s="94">
        <v>4</v>
      </c>
      <c r="G57" s="94">
        <v>0</v>
      </c>
      <c r="H57" s="177">
        <v>9</v>
      </c>
      <c r="I57" s="186">
        <v>0</v>
      </c>
      <c r="J57" s="128">
        <v>2</v>
      </c>
      <c r="K57" s="128">
        <v>1</v>
      </c>
      <c r="L57" s="128">
        <v>0</v>
      </c>
      <c r="M57" s="128">
        <v>3</v>
      </c>
      <c r="N57" s="92" t="s">
        <v>106</v>
      </c>
      <c r="O57" s="92" t="s">
        <v>128</v>
      </c>
      <c r="P57" s="92">
        <v>2</v>
      </c>
      <c r="Q57" s="92">
        <v>0</v>
      </c>
      <c r="R57" s="185">
        <v>1</v>
      </c>
      <c r="S57" s="90">
        <v>1</v>
      </c>
      <c r="T57" s="91">
        <v>0</v>
      </c>
      <c r="U57" s="91">
        <v>3</v>
      </c>
      <c r="V57" s="91">
        <v>0</v>
      </c>
      <c r="W57" s="95">
        <v>1</v>
      </c>
      <c r="X57" s="95">
        <v>0</v>
      </c>
      <c r="Y57" s="95">
        <v>0</v>
      </c>
      <c r="Z57" s="264"/>
      <c r="AA57" s="117" t="s">
        <v>3</v>
      </c>
      <c r="AB57" s="119">
        <v>0</v>
      </c>
      <c r="AC57" s="119">
        <v>0</v>
      </c>
      <c r="AD57" s="217">
        <v>3454.93</v>
      </c>
      <c r="AE57" s="119">
        <v>4195.17</v>
      </c>
      <c r="AF57" s="119">
        <v>4195.17</v>
      </c>
      <c r="AG57" s="119">
        <v>4195.17</v>
      </c>
      <c r="AH57" s="119">
        <v>4195.17</v>
      </c>
      <c r="AI57" s="118">
        <f>SUM(AC57:AH57)</f>
        <v>20235.61</v>
      </c>
      <c r="AJ57" s="77">
        <v>2029</v>
      </c>
      <c r="AK57" s="170"/>
    </row>
    <row r="58" spans="1:37" s="151" customFormat="1" ht="33.75" customHeight="1">
      <c r="A58" s="152"/>
      <c r="B58" s="93">
        <v>6</v>
      </c>
      <c r="C58" s="93">
        <v>0</v>
      </c>
      <c r="D58" s="201">
        <v>1</v>
      </c>
      <c r="E58" s="205" t="s">
        <v>104</v>
      </c>
      <c r="F58" s="94" t="s">
        <v>104</v>
      </c>
      <c r="G58" s="94" t="s">
        <v>104</v>
      </c>
      <c r="H58" s="177" t="s">
        <v>104</v>
      </c>
      <c r="I58" s="186" t="s">
        <v>104</v>
      </c>
      <c r="J58" s="162" t="s">
        <v>104</v>
      </c>
      <c r="K58" s="162" t="s">
        <v>104</v>
      </c>
      <c r="L58" s="162" t="s">
        <v>104</v>
      </c>
      <c r="M58" s="162" t="s">
        <v>104</v>
      </c>
      <c r="N58" s="162" t="s">
        <v>104</v>
      </c>
      <c r="O58" s="162" t="s">
        <v>104</v>
      </c>
      <c r="P58" s="162" t="s">
        <v>104</v>
      </c>
      <c r="Q58" s="92" t="s">
        <v>104</v>
      </c>
      <c r="R58" s="185" t="s">
        <v>104</v>
      </c>
      <c r="S58" s="90">
        <v>1</v>
      </c>
      <c r="T58" s="91">
        <v>0</v>
      </c>
      <c r="U58" s="91">
        <v>3</v>
      </c>
      <c r="V58" s="95">
        <v>0</v>
      </c>
      <c r="W58" s="95">
        <v>1</v>
      </c>
      <c r="X58" s="95">
        <v>0</v>
      </c>
      <c r="Y58" s="95">
        <v>1</v>
      </c>
      <c r="Z58" s="132" t="s">
        <v>124</v>
      </c>
      <c r="AA58" s="133" t="s">
        <v>101</v>
      </c>
      <c r="AB58" s="134">
        <v>2000</v>
      </c>
      <c r="AC58" s="134">
        <v>0</v>
      </c>
      <c r="AD58" s="119">
        <v>0</v>
      </c>
      <c r="AE58" s="119">
        <v>0</v>
      </c>
      <c r="AF58" s="119">
        <v>0</v>
      </c>
      <c r="AG58" s="119">
        <v>0</v>
      </c>
      <c r="AH58" s="119">
        <v>0</v>
      </c>
      <c r="AI58" s="118">
        <v>11600</v>
      </c>
      <c r="AJ58" s="77"/>
      <c r="AK58" s="170"/>
    </row>
    <row r="59" spans="1:37" s="151" customFormat="1" ht="66.2" customHeight="1">
      <c r="A59" s="152"/>
      <c r="B59" s="82">
        <v>6</v>
      </c>
      <c r="C59" s="82">
        <v>0</v>
      </c>
      <c r="D59" s="200">
        <v>1</v>
      </c>
      <c r="E59" s="204">
        <v>0</v>
      </c>
      <c r="F59" s="91">
        <v>4</v>
      </c>
      <c r="G59" s="91">
        <v>0</v>
      </c>
      <c r="H59" s="175">
        <v>9</v>
      </c>
      <c r="I59" s="184">
        <v>0</v>
      </c>
      <c r="J59" s="92">
        <v>2</v>
      </c>
      <c r="K59" s="92">
        <v>1</v>
      </c>
      <c r="L59" s="92">
        <v>0</v>
      </c>
      <c r="M59" s="92">
        <v>3</v>
      </c>
      <c r="N59" s="92">
        <v>2</v>
      </c>
      <c r="O59" s="92">
        <v>7</v>
      </c>
      <c r="P59" s="92">
        <v>0</v>
      </c>
      <c r="Q59" s="92">
        <v>0</v>
      </c>
      <c r="R59" s="185">
        <v>1</v>
      </c>
      <c r="S59" s="90">
        <v>1</v>
      </c>
      <c r="T59" s="91">
        <v>0</v>
      </c>
      <c r="U59" s="91">
        <v>3</v>
      </c>
      <c r="V59" s="91">
        <v>0</v>
      </c>
      <c r="W59" s="91">
        <v>2</v>
      </c>
      <c r="X59" s="91">
        <v>0</v>
      </c>
      <c r="Y59" s="91">
        <v>0</v>
      </c>
      <c r="Z59" s="123" t="s">
        <v>131</v>
      </c>
      <c r="AA59" s="124" t="s">
        <v>3</v>
      </c>
      <c r="AB59" s="125">
        <v>0</v>
      </c>
      <c r="AC59" s="118">
        <v>3503.09</v>
      </c>
      <c r="AD59" s="125">
        <v>0</v>
      </c>
      <c r="AE59" s="125">
        <v>0</v>
      </c>
      <c r="AF59" s="125">
        <v>0</v>
      </c>
      <c r="AG59" s="125">
        <v>0</v>
      </c>
      <c r="AH59" s="125">
        <v>0</v>
      </c>
      <c r="AI59" s="118">
        <f>SUM(AC59:AH59)</f>
        <v>3503.09</v>
      </c>
      <c r="AJ59" s="77">
        <v>2024</v>
      </c>
      <c r="AK59" s="170"/>
    </row>
    <row r="60" spans="1:37" s="151" customFormat="1" ht="45.75" customHeight="1">
      <c r="A60" s="152"/>
      <c r="B60" s="93">
        <v>6</v>
      </c>
      <c r="C60" s="93">
        <v>0</v>
      </c>
      <c r="D60" s="201">
        <v>1</v>
      </c>
      <c r="E60" s="205" t="s">
        <v>104</v>
      </c>
      <c r="F60" s="94" t="s">
        <v>104</v>
      </c>
      <c r="G60" s="94" t="s">
        <v>104</v>
      </c>
      <c r="H60" s="177" t="s">
        <v>104</v>
      </c>
      <c r="I60" s="186" t="s">
        <v>104</v>
      </c>
      <c r="J60" s="162" t="s">
        <v>104</v>
      </c>
      <c r="K60" s="162" t="s">
        <v>104</v>
      </c>
      <c r="L60" s="162" t="s">
        <v>104</v>
      </c>
      <c r="M60" s="162" t="s">
        <v>104</v>
      </c>
      <c r="N60" s="162" t="s">
        <v>104</v>
      </c>
      <c r="O60" s="162" t="s">
        <v>104</v>
      </c>
      <c r="P60" s="162" t="s">
        <v>104</v>
      </c>
      <c r="Q60" s="92" t="s">
        <v>104</v>
      </c>
      <c r="R60" s="185" t="s">
        <v>104</v>
      </c>
      <c r="S60" s="90">
        <v>1</v>
      </c>
      <c r="T60" s="91">
        <v>0</v>
      </c>
      <c r="U60" s="91">
        <v>3</v>
      </c>
      <c r="V60" s="91">
        <v>0</v>
      </c>
      <c r="W60" s="95">
        <v>2</v>
      </c>
      <c r="X60" s="95">
        <v>0</v>
      </c>
      <c r="Y60" s="95">
        <v>1</v>
      </c>
      <c r="Z60" s="135" t="s">
        <v>144</v>
      </c>
      <c r="AA60" s="133" t="s">
        <v>101</v>
      </c>
      <c r="AB60" s="134">
        <v>0</v>
      </c>
      <c r="AC60" s="134">
        <v>380</v>
      </c>
      <c r="AD60" s="134">
        <v>0</v>
      </c>
      <c r="AE60" s="134">
        <v>0</v>
      </c>
      <c r="AF60" s="134">
        <v>0</v>
      </c>
      <c r="AG60" s="134">
        <v>0</v>
      </c>
      <c r="AH60" s="134">
        <v>0</v>
      </c>
      <c r="AI60" s="116">
        <v>380</v>
      </c>
      <c r="AJ60" s="77">
        <v>2024</v>
      </c>
      <c r="AK60" s="170"/>
    </row>
    <row r="61" spans="1:37" s="151" customFormat="1" ht="78.75" customHeight="1">
      <c r="A61" s="152"/>
      <c r="B61" s="82">
        <v>6</v>
      </c>
      <c r="C61" s="82">
        <v>0</v>
      </c>
      <c r="D61" s="200">
        <v>1</v>
      </c>
      <c r="E61" s="204">
        <v>0</v>
      </c>
      <c r="F61" s="91">
        <v>4</v>
      </c>
      <c r="G61" s="91">
        <v>0</v>
      </c>
      <c r="H61" s="175">
        <v>9</v>
      </c>
      <c r="I61" s="184">
        <v>0</v>
      </c>
      <c r="J61" s="92">
        <v>2</v>
      </c>
      <c r="K61" s="92">
        <v>1</v>
      </c>
      <c r="L61" s="92">
        <v>0</v>
      </c>
      <c r="M61" s="92">
        <v>3</v>
      </c>
      <c r="N61" s="92">
        <v>1</v>
      </c>
      <c r="O61" s="92">
        <v>9</v>
      </c>
      <c r="P61" s="92">
        <v>3</v>
      </c>
      <c r="Q61" s="92">
        <v>3</v>
      </c>
      <c r="R61" s="185">
        <v>9</v>
      </c>
      <c r="S61" s="90">
        <v>0</v>
      </c>
      <c r="T61" s="91">
        <v>1</v>
      </c>
      <c r="U61" s="91">
        <v>0</v>
      </c>
      <c r="V61" s="91">
        <v>3</v>
      </c>
      <c r="W61" s="91">
        <v>0</v>
      </c>
      <c r="X61" s="91">
        <v>3</v>
      </c>
      <c r="Y61" s="91">
        <v>0</v>
      </c>
      <c r="Z61" s="123" t="s">
        <v>132</v>
      </c>
      <c r="AA61" s="124" t="s">
        <v>3</v>
      </c>
      <c r="AB61" s="125">
        <v>0</v>
      </c>
      <c r="AC61" s="118">
        <v>50</v>
      </c>
      <c r="AD61" s="125">
        <v>0</v>
      </c>
      <c r="AE61" s="125">
        <v>0</v>
      </c>
      <c r="AF61" s="125">
        <v>0</v>
      </c>
      <c r="AG61" s="125">
        <v>0</v>
      </c>
      <c r="AH61" s="125">
        <v>0</v>
      </c>
      <c r="AI61" s="118">
        <f>SUM(AC61:AH61)</f>
        <v>50</v>
      </c>
      <c r="AJ61" s="77">
        <v>2024</v>
      </c>
      <c r="AK61" s="170"/>
    </row>
    <row r="62" spans="1:37" s="151" customFormat="1" ht="51" customHeight="1">
      <c r="A62" s="152"/>
      <c r="B62" s="82">
        <v>6</v>
      </c>
      <c r="C62" s="82">
        <v>0</v>
      </c>
      <c r="D62" s="200">
        <v>1</v>
      </c>
      <c r="E62" s="204">
        <v>0</v>
      </c>
      <c r="F62" s="91">
        <v>4</v>
      </c>
      <c r="G62" s="91">
        <v>0</v>
      </c>
      <c r="H62" s="175">
        <v>9</v>
      </c>
      <c r="I62" s="184">
        <v>0</v>
      </c>
      <c r="J62" s="92">
        <v>2</v>
      </c>
      <c r="K62" s="92">
        <v>1</v>
      </c>
      <c r="L62" s="92">
        <v>0</v>
      </c>
      <c r="M62" s="92">
        <v>3</v>
      </c>
      <c r="N62" s="92">
        <v>2</v>
      </c>
      <c r="O62" s="92">
        <v>7</v>
      </c>
      <c r="P62" s="92">
        <v>0</v>
      </c>
      <c r="Q62" s="92">
        <v>0</v>
      </c>
      <c r="R62" s="185">
        <v>2</v>
      </c>
      <c r="S62" s="90">
        <v>0</v>
      </c>
      <c r="T62" s="91">
        <v>1</v>
      </c>
      <c r="U62" s="91">
        <v>0</v>
      </c>
      <c r="V62" s="91">
        <v>3</v>
      </c>
      <c r="W62" s="91">
        <v>0</v>
      </c>
      <c r="X62" s="91">
        <v>3</v>
      </c>
      <c r="Y62" s="91">
        <v>0</v>
      </c>
      <c r="Z62" s="123" t="s">
        <v>133</v>
      </c>
      <c r="AA62" s="124" t="s">
        <v>3</v>
      </c>
      <c r="AB62" s="125">
        <v>0</v>
      </c>
      <c r="AC62" s="118">
        <v>3362.2</v>
      </c>
      <c r="AD62" s="125">
        <v>0</v>
      </c>
      <c r="AE62" s="125">
        <v>0</v>
      </c>
      <c r="AF62" s="125">
        <v>0</v>
      </c>
      <c r="AG62" s="125">
        <v>0</v>
      </c>
      <c r="AH62" s="125">
        <v>0</v>
      </c>
      <c r="AI62" s="118">
        <f>SUM(AC62:AH62)</f>
        <v>3362.2</v>
      </c>
      <c r="AJ62" s="77">
        <v>2024</v>
      </c>
      <c r="AK62" s="170"/>
    </row>
    <row r="63" spans="1:37" s="151" customFormat="1" ht="38.25" customHeight="1">
      <c r="A63" s="152"/>
      <c r="B63" s="93">
        <v>6</v>
      </c>
      <c r="C63" s="93">
        <v>0</v>
      </c>
      <c r="D63" s="201">
        <v>1</v>
      </c>
      <c r="E63" s="205" t="s">
        <v>104</v>
      </c>
      <c r="F63" s="94" t="s">
        <v>104</v>
      </c>
      <c r="G63" s="94" t="s">
        <v>104</v>
      </c>
      <c r="H63" s="177" t="s">
        <v>104</v>
      </c>
      <c r="I63" s="186" t="s">
        <v>104</v>
      </c>
      <c r="J63" s="162" t="s">
        <v>104</v>
      </c>
      <c r="K63" s="162" t="s">
        <v>104</v>
      </c>
      <c r="L63" s="162" t="s">
        <v>104</v>
      </c>
      <c r="M63" s="162" t="s">
        <v>104</v>
      </c>
      <c r="N63" s="162" t="s">
        <v>104</v>
      </c>
      <c r="O63" s="162" t="s">
        <v>104</v>
      </c>
      <c r="P63" s="162" t="s">
        <v>104</v>
      </c>
      <c r="Q63" s="92" t="s">
        <v>104</v>
      </c>
      <c r="R63" s="185" t="s">
        <v>104</v>
      </c>
      <c r="S63" s="90">
        <v>1</v>
      </c>
      <c r="T63" s="91">
        <v>0</v>
      </c>
      <c r="U63" s="91">
        <v>3</v>
      </c>
      <c r="V63" s="91">
        <v>0</v>
      </c>
      <c r="W63" s="95">
        <v>3</v>
      </c>
      <c r="X63" s="95">
        <v>0</v>
      </c>
      <c r="Y63" s="95">
        <v>1</v>
      </c>
      <c r="Z63" s="135" t="s">
        <v>122</v>
      </c>
      <c r="AA63" s="133" t="s">
        <v>101</v>
      </c>
      <c r="AB63" s="119">
        <v>0</v>
      </c>
      <c r="AC63" s="134">
        <v>350</v>
      </c>
      <c r="AD63" s="134">
        <v>0</v>
      </c>
      <c r="AE63" s="134">
        <v>0</v>
      </c>
      <c r="AF63" s="134">
        <v>0</v>
      </c>
      <c r="AG63" s="134">
        <v>0</v>
      </c>
      <c r="AH63" s="134">
        <v>0</v>
      </c>
      <c r="AI63" s="116">
        <v>350</v>
      </c>
      <c r="AJ63" s="77">
        <v>2024</v>
      </c>
      <c r="AK63" s="170"/>
    </row>
    <row r="64" spans="1:37" s="151" customFormat="1" ht="65.25" customHeight="1">
      <c r="A64" s="152"/>
      <c r="B64" s="82">
        <v>6</v>
      </c>
      <c r="C64" s="82">
        <v>0</v>
      </c>
      <c r="D64" s="200">
        <v>1</v>
      </c>
      <c r="E64" s="204">
        <v>0</v>
      </c>
      <c r="F64" s="160">
        <v>4</v>
      </c>
      <c r="G64" s="160">
        <v>0</v>
      </c>
      <c r="H64" s="174">
        <v>9</v>
      </c>
      <c r="I64" s="182">
        <v>0</v>
      </c>
      <c r="J64" s="107">
        <v>2</v>
      </c>
      <c r="K64" s="107">
        <v>2</v>
      </c>
      <c r="L64" s="107">
        <v>0</v>
      </c>
      <c r="M64" s="107">
        <v>0</v>
      </c>
      <c r="N64" s="107">
        <v>0</v>
      </c>
      <c r="O64" s="107">
        <v>0</v>
      </c>
      <c r="P64" s="107">
        <v>0</v>
      </c>
      <c r="Q64" s="107">
        <v>0</v>
      </c>
      <c r="R64" s="183">
        <v>0</v>
      </c>
      <c r="S64" s="197">
        <v>2</v>
      </c>
      <c r="T64" s="160">
        <v>0</v>
      </c>
      <c r="U64" s="160">
        <v>0</v>
      </c>
      <c r="V64" s="91">
        <v>0</v>
      </c>
      <c r="W64" s="160">
        <v>0</v>
      </c>
      <c r="X64" s="160">
        <v>0</v>
      </c>
      <c r="Y64" s="160">
        <v>0</v>
      </c>
      <c r="Z64" s="108" t="s">
        <v>155</v>
      </c>
      <c r="AA64" s="109" t="s">
        <v>3</v>
      </c>
      <c r="AB64" s="136">
        <f>SUM(AB68:AB69)</f>
        <v>6901.58</v>
      </c>
      <c r="AC64" s="110">
        <f>SUM(AC68:AC69)</f>
        <v>6115.7</v>
      </c>
      <c r="AD64" s="136">
        <f>SUM(AD70:AD71)</f>
        <v>7977.5</v>
      </c>
      <c r="AE64" s="136">
        <f>AE65</f>
        <v>8296.5</v>
      </c>
      <c r="AF64" s="136">
        <f>AF65</f>
        <v>8628.4</v>
      </c>
      <c r="AG64" s="136">
        <f>AG65</f>
        <v>8628.4</v>
      </c>
      <c r="AH64" s="136">
        <f>AH65</f>
        <v>8628.4</v>
      </c>
      <c r="AI64" s="110">
        <f>+SUM(AC64:AH64)</f>
        <v>48274.9</v>
      </c>
      <c r="AJ64" s="109">
        <v>2029</v>
      </c>
      <c r="AK64" s="170"/>
    </row>
    <row r="65" spans="1:37" s="151" customFormat="1" ht="52.5" customHeight="1">
      <c r="A65" s="152"/>
      <c r="B65" s="82">
        <v>6</v>
      </c>
      <c r="C65" s="82">
        <v>0</v>
      </c>
      <c r="D65" s="200">
        <v>1</v>
      </c>
      <c r="E65" s="204">
        <v>0</v>
      </c>
      <c r="F65" s="90">
        <v>4</v>
      </c>
      <c r="G65" s="90">
        <v>0</v>
      </c>
      <c r="H65" s="176">
        <v>9</v>
      </c>
      <c r="I65" s="184">
        <v>0</v>
      </c>
      <c r="J65" s="92">
        <v>2</v>
      </c>
      <c r="K65" s="92">
        <v>2</v>
      </c>
      <c r="L65" s="92">
        <v>0</v>
      </c>
      <c r="M65" s="92">
        <v>1</v>
      </c>
      <c r="N65" s="92">
        <v>0</v>
      </c>
      <c r="O65" s="92">
        <v>0</v>
      </c>
      <c r="P65" s="92">
        <v>0</v>
      </c>
      <c r="Q65" s="92">
        <v>0</v>
      </c>
      <c r="R65" s="185">
        <v>0</v>
      </c>
      <c r="S65" s="90">
        <v>2</v>
      </c>
      <c r="T65" s="91">
        <v>0</v>
      </c>
      <c r="U65" s="91">
        <v>1</v>
      </c>
      <c r="V65" s="91">
        <v>0</v>
      </c>
      <c r="W65" s="91">
        <v>0</v>
      </c>
      <c r="X65" s="91">
        <v>0</v>
      </c>
      <c r="Y65" s="91">
        <v>0</v>
      </c>
      <c r="Z65" s="123" t="s">
        <v>129</v>
      </c>
      <c r="AA65" s="124" t="s">
        <v>3</v>
      </c>
      <c r="AB65" s="136">
        <v>0</v>
      </c>
      <c r="AC65" s="110">
        <v>0</v>
      </c>
      <c r="AD65" s="136">
        <f>AD70+AD71</f>
        <v>7977.5</v>
      </c>
      <c r="AE65" s="136">
        <f>AE70+AE71</f>
        <v>8296.5</v>
      </c>
      <c r="AF65" s="136">
        <f>AF70+AF71</f>
        <v>8628.4</v>
      </c>
      <c r="AG65" s="136">
        <f>AG70+AG71</f>
        <v>8628.4</v>
      </c>
      <c r="AH65" s="136">
        <f>AH70+AH71</f>
        <v>8628.4</v>
      </c>
      <c r="AI65" s="110">
        <f>SUM(AC65:AH65)</f>
        <v>42159.200000000004</v>
      </c>
      <c r="AJ65" s="195">
        <v>2029</v>
      </c>
      <c r="AK65" s="170"/>
    </row>
    <row r="66" spans="1:37" s="151" customFormat="1" ht="49.7" customHeight="1">
      <c r="A66" s="152"/>
      <c r="B66" s="82">
        <v>6</v>
      </c>
      <c r="C66" s="82">
        <v>0</v>
      </c>
      <c r="D66" s="200">
        <v>1</v>
      </c>
      <c r="E66" s="204" t="s">
        <v>104</v>
      </c>
      <c r="F66" s="90" t="s">
        <v>104</v>
      </c>
      <c r="G66" s="90" t="s">
        <v>104</v>
      </c>
      <c r="H66" s="176" t="s">
        <v>104</v>
      </c>
      <c r="I66" s="184" t="s">
        <v>104</v>
      </c>
      <c r="J66" s="155" t="s">
        <v>104</v>
      </c>
      <c r="K66" s="155" t="s">
        <v>104</v>
      </c>
      <c r="L66" s="155" t="s">
        <v>104</v>
      </c>
      <c r="M66" s="155" t="s">
        <v>104</v>
      </c>
      <c r="N66" s="155" t="s">
        <v>104</v>
      </c>
      <c r="O66" s="155" t="s">
        <v>104</v>
      </c>
      <c r="P66" s="155" t="s">
        <v>104</v>
      </c>
      <c r="Q66" s="92" t="s">
        <v>104</v>
      </c>
      <c r="R66" s="185" t="s">
        <v>104</v>
      </c>
      <c r="S66" s="90">
        <v>2</v>
      </c>
      <c r="T66" s="90">
        <v>0</v>
      </c>
      <c r="U66" s="90">
        <v>1</v>
      </c>
      <c r="V66" s="91">
        <v>0</v>
      </c>
      <c r="W66" s="91">
        <v>0</v>
      </c>
      <c r="X66" s="91">
        <v>0</v>
      </c>
      <c r="Y66" s="91">
        <v>1</v>
      </c>
      <c r="Z66" s="120" t="s">
        <v>98</v>
      </c>
      <c r="AA66" s="113" t="s">
        <v>40</v>
      </c>
      <c r="AB66" s="114">
        <v>139</v>
      </c>
      <c r="AC66" s="114">
        <v>140</v>
      </c>
      <c r="AD66" s="114">
        <v>139</v>
      </c>
      <c r="AE66" s="114">
        <v>135</v>
      </c>
      <c r="AF66" s="114">
        <v>130</v>
      </c>
      <c r="AG66" s="114">
        <v>127</v>
      </c>
      <c r="AH66" s="114">
        <v>121</v>
      </c>
      <c r="AI66" s="114">
        <v>121</v>
      </c>
      <c r="AJ66" s="77">
        <v>2029</v>
      </c>
      <c r="AK66" s="170"/>
    </row>
    <row r="67" spans="1:37" s="151" customFormat="1" ht="51.75" customHeight="1">
      <c r="A67" s="152"/>
      <c r="B67" s="82">
        <v>6</v>
      </c>
      <c r="C67" s="82">
        <v>0</v>
      </c>
      <c r="D67" s="200">
        <v>1</v>
      </c>
      <c r="E67" s="204" t="s">
        <v>104</v>
      </c>
      <c r="F67" s="90" t="s">
        <v>104</v>
      </c>
      <c r="G67" s="90" t="s">
        <v>104</v>
      </c>
      <c r="H67" s="176" t="s">
        <v>104</v>
      </c>
      <c r="I67" s="184" t="s">
        <v>104</v>
      </c>
      <c r="J67" s="155" t="s">
        <v>104</v>
      </c>
      <c r="K67" s="155" t="s">
        <v>104</v>
      </c>
      <c r="L67" s="155" t="s">
        <v>104</v>
      </c>
      <c r="M67" s="155" t="s">
        <v>104</v>
      </c>
      <c r="N67" s="155" t="s">
        <v>104</v>
      </c>
      <c r="O67" s="155" t="s">
        <v>104</v>
      </c>
      <c r="P67" s="155" t="s">
        <v>104</v>
      </c>
      <c r="Q67" s="92" t="s">
        <v>104</v>
      </c>
      <c r="R67" s="185" t="s">
        <v>104</v>
      </c>
      <c r="S67" s="90">
        <v>2</v>
      </c>
      <c r="T67" s="90">
        <v>0</v>
      </c>
      <c r="U67" s="90">
        <v>1</v>
      </c>
      <c r="V67" s="91">
        <v>0</v>
      </c>
      <c r="W67" s="91">
        <v>0</v>
      </c>
      <c r="X67" s="91">
        <v>0</v>
      </c>
      <c r="Y67" s="91">
        <v>2</v>
      </c>
      <c r="Z67" s="120" t="s">
        <v>100</v>
      </c>
      <c r="AA67" s="113" t="s">
        <v>31</v>
      </c>
      <c r="AB67" s="88">
        <v>5.34</v>
      </c>
      <c r="AC67" s="88">
        <v>11</v>
      </c>
      <c r="AD67" s="88">
        <v>11</v>
      </c>
      <c r="AE67" s="88">
        <v>11</v>
      </c>
      <c r="AF67" s="88">
        <v>11</v>
      </c>
      <c r="AG67" s="88">
        <v>11</v>
      </c>
      <c r="AH67" s="88">
        <v>11</v>
      </c>
      <c r="AI67" s="88">
        <v>11</v>
      </c>
      <c r="AJ67" s="77">
        <v>2029</v>
      </c>
    </row>
    <row r="68" spans="1:37" s="151" customFormat="1" ht="49.7" customHeight="1">
      <c r="A68" s="152"/>
      <c r="B68" s="82">
        <v>6</v>
      </c>
      <c r="C68" s="82">
        <v>0</v>
      </c>
      <c r="D68" s="200">
        <v>1</v>
      </c>
      <c r="E68" s="204">
        <v>0</v>
      </c>
      <c r="F68" s="90">
        <v>4</v>
      </c>
      <c r="G68" s="90">
        <v>0</v>
      </c>
      <c r="H68" s="176">
        <v>9</v>
      </c>
      <c r="I68" s="184">
        <v>0</v>
      </c>
      <c r="J68" s="92">
        <v>2</v>
      </c>
      <c r="K68" s="92">
        <v>2</v>
      </c>
      <c r="L68" s="92" t="s">
        <v>140</v>
      </c>
      <c r="M68" s="92">
        <v>3</v>
      </c>
      <c r="N68" s="92">
        <v>1</v>
      </c>
      <c r="O68" s="92">
        <v>1</v>
      </c>
      <c r="P68" s="92">
        <v>0</v>
      </c>
      <c r="Q68" s="92">
        <v>9</v>
      </c>
      <c r="R68" s="185">
        <v>0</v>
      </c>
      <c r="S68" s="90">
        <v>2</v>
      </c>
      <c r="T68" s="90">
        <v>0</v>
      </c>
      <c r="U68" s="90">
        <v>1</v>
      </c>
      <c r="V68" s="91">
        <v>0</v>
      </c>
      <c r="W68" s="91">
        <v>1</v>
      </c>
      <c r="X68" s="91">
        <v>0</v>
      </c>
      <c r="Y68" s="91">
        <v>0</v>
      </c>
      <c r="Z68" s="261" t="s">
        <v>99</v>
      </c>
      <c r="AA68" s="124" t="s">
        <v>3</v>
      </c>
      <c r="AB68" s="118">
        <v>5235.46</v>
      </c>
      <c r="AC68" s="118">
        <v>4780.7</v>
      </c>
      <c r="AD68" s="118">
        <v>0</v>
      </c>
      <c r="AE68" s="118">
        <v>0</v>
      </c>
      <c r="AF68" s="118">
        <v>0</v>
      </c>
      <c r="AG68" s="118">
        <v>0</v>
      </c>
      <c r="AH68" s="118">
        <v>0</v>
      </c>
      <c r="AI68" s="118">
        <f>SUM(AC68:AH68)</f>
        <v>4780.7</v>
      </c>
      <c r="AJ68" s="77">
        <v>2024</v>
      </c>
      <c r="AK68" s="171"/>
    </row>
    <row r="69" spans="1:37" s="151" customFormat="1" ht="36.75" customHeight="1">
      <c r="A69" s="152"/>
      <c r="B69" s="82">
        <v>6</v>
      </c>
      <c r="C69" s="82">
        <v>0</v>
      </c>
      <c r="D69" s="200">
        <v>1</v>
      </c>
      <c r="E69" s="204">
        <v>0</v>
      </c>
      <c r="F69" s="90">
        <v>4</v>
      </c>
      <c r="G69" s="90">
        <v>0</v>
      </c>
      <c r="H69" s="176">
        <v>9</v>
      </c>
      <c r="I69" s="184">
        <v>0</v>
      </c>
      <c r="J69" s="92">
        <v>2</v>
      </c>
      <c r="K69" s="92">
        <v>2</v>
      </c>
      <c r="L69" s="92" t="s">
        <v>140</v>
      </c>
      <c r="M69" s="92">
        <v>3</v>
      </c>
      <c r="N69" s="92" t="s">
        <v>106</v>
      </c>
      <c r="O69" s="92">
        <v>1</v>
      </c>
      <c r="P69" s="92">
        <v>0</v>
      </c>
      <c r="Q69" s="92">
        <v>9</v>
      </c>
      <c r="R69" s="185">
        <v>0</v>
      </c>
      <c r="S69" s="90">
        <v>2</v>
      </c>
      <c r="T69" s="90">
        <v>0</v>
      </c>
      <c r="U69" s="90">
        <v>1</v>
      </c>
      <c r="V69" s="91">
        <v>0</v>
      </c>
      <c r="W69" s="91">
        <v>1</v>
      </c>
      <c r="X69" s="91">
        <v>0</v>
      </c>
      <c r="Y69" s="91">
        <v>0</v>
      </c>
      <c r="Z69" s="262"/>
      <c r="AA69" s="124" t="s">
        <v>3</v>
      </c>
      <c r="AB69" s="118">
        <v>1666.12</v>
      </c>
      <c r="AC69" s="118">
        <v>1335</v>
      </c>
      <c r="AD69" s="118">
        <v>0</v>
      </c>
      <c r="AE69" s="118">
        <v>0</v>
      </c>
      <c r="AF69" s="118">
        <v>0</v>
      </c>
      <c r="AG69" s="118">
        <v>0</v>
      </c>
      <c r="AH69" s="118">
        <v>0</v>
      </c>
      <c r="AI69" s="118">
        <f>SUM(AC69:AH69)</f>
        <v>1335</v>
      </c>
      <c r="AJ69" s="77">
        <v>2024</v>
      </c>
    </row>
    <row r="70" spans="1:37" s="151" customFormat="1" ht="49.7" customHeight="1">
      <c r="A70" s="152"/>
      <c r="B70" s="82">
        <v>6</v>
      </c>
      <c r="C70" s="82">
        <v>0</v>
      </c>
      <c r="D70" s="200">
        <v>1</v>
      </c>
      <c r="E70" s="204">
        <v>0</v>
      </c>
      <c r="F70" s="90">
        <v>4</v>
      </c>
      <c r="G70" s="90">
        <v>0</v>
      </c>
      <c r="H70" s="176">
        <v>9</v>
      </c>
      <c r="I70" s="184">
        <v>0</v>
      </c>
      <c r="J70" s="92">
        <v>2</v>
      </c>
      <c r="K70" s="92">
        <v>2</v>
      </c>
      <c r="L70" s="92">
        <v>0</v>
      </c>
      <c r="M70" s="92">
        <v>1</v>
      </c>
      <c r="N70" s="92">
        <v>9</v>
      </c>
      <c r="O70" s="92" t="s">
        <v>128</v>
      </c>
      <c r="P70" s="92">
        <v>0</v>
      </c>
      <c r="Q70" s="92">
        <v>1</v>
      </c>
      <c r="R70" s="185">
        <v>7</v>
      </c>
      <c r="S70" s="90">
        <v>2</v>
      </c>
      <c r="T70" s="90">
        <v>0</v>
      </c>
      <c r="U70" s="90">
        <v>1</v>
      </c>
      <c r="V70" s="91">
        <v>0</v>
      </c>
      <c r="W70" s="91">
        <v>1</v>
      </c>
      <c r="X70" s="91">
        <v>0</v>
      </c>
      <c r="Y70" s="91">
        <v>0</v>
      </c>
      <c r="Z70" s="261" t="s">
        <v>99</v>
      </c>
      <c r="AA70" s="124" t="s">
        <v>3</v>
      </c>
      <c r="AB70" s="118">
        <v>0</v>
      </c>
      <c r="AC70" s="118">
        <v>0</v>
      </c>
      <c r="AD70" s="118">
        <v>7179.7</v>
      </c>
      <c r="AE70" s="118">
        <v>7466.8</v>
      </c>
      <c r="AF70" s="118">
        <v>7765.5</v>
      </c>
      <c r="AG70" s="118">
        <v>7765.5</v>
      </c>
      <c r="AH70" s="118">
        <v>7765.5</v>
      </c>
      <c r="AI70" s="118">
        <f>SUM(AC70:AH70)</f>
        <v>37943</v>
      </c>
      <c r="AJ70" s="77">
        <v>2029</v>
      </c>
      <c r="AK70" s="171"/>
    </row>
    <row r="71" spans="1:37" s="151" customFormat="1" ht="36.75" customHeight="1">
      <c r="A71" s="152"/>
      <c r="B71" s="82">
        <v>6</v>
      </c>
      <c r="C71" s="82">
        <v>0</v>
      </c>
      <c r="D71" s="200">
        <v>1</v>
      </c>
      <c r="E71" s="204">
        <v>0</v>
      </c>
      <c r="F71" s="90">
        <v>4</v>
      </c>
      <c r="G71" s="90">
        <v>0</v>
      </c>
      <c r="H71" s="176">
        <v>9</v>
      </c>
      <c r="I71" s="184">
        <v>0</v>
      </c>
      <c r="J71" s="92">
        <v>2</v>
      </c>
      <c r="K71" s="92">
        <v>2</v>
      </c>
      <c r="L71" s="92">
        <v>0</v>
      </c>
      <c r="M71" s="92">
        <v>1</v>
      </c>
      <c r="N71" s="92" t="s">
        <v>106</v>
      </c>
      <c r="O71" s="92" t="s">
        <v>128</v>
      </c>
      <c r="P71" s="92">
        <v>0</v>
      </c>
      <c r="Q71" s="92">
        <v>1</v>
      </c>
      <c r="R71" s="185">
        <v>7</v>
      </c>
      <c r="S71" s="90">
        <v>2</v>
      </c>
      <c r="T71" s="90">
        <v>0</v>
      </c>
      <c r="U71" s="90">
        <v>1</v>
      </c>
      <c r="V71" s="91">
        <v>0</v>
      </c>
      <c r="W71" s="91">
        <v>1</v>
      </c>
      <c r="X71" s="91">
        <v>0</v>
      </c>
      <c r="Y71" s="91">
        <v>0</v>
      </c>
      <c r="Z71" s="262"/>
      <c r="AA71" s="124" t="s">
        <v>3</v>
      </c>
      <c r="AB71" s="118">
        <v>0</v>
      </c>
      <c r="AC71" s="118">
        <v>0</v>
      </c>
      <c r="AD71" s="118">
        <v>797.8</v>
      </c>
      <c r="AE71" s="118">
        <v>829.7</v>
      </c>
      <c r="AF71" s="118">
        <v>862.9</v>
      </c>
      <c r="AG71" s="118">
        <v>862.9</v>
      </c>
      <c r="AH71" s="118">
        <v>862.9</v>
      </c>
      <c r="AI71" s="118">
        <f>SUM(AC71:AH71)</f>
        <v>4216.2</v>
      </c>
      <c r="AJ71" s="77">
        <v>2029</v>
      </c>
    </row>
    <row r="72" spans="1:37" s="151" customFormat="1" ht="27" customHeight="1">
      <c r="A72" s="152"/>
      <c r="B72" s="82">
        <v>6</v>
      </c>
      <c r="C72" s="82">
        <v>0</v>
      </c>
      <c r="D72" s="200">
        <v>1</v>
      </c>
      <c r="E72" s="204" t="s">
        <v>104</v>
      </c>
      <c r="F72" s="90" t="s">
        <v>104</v>
      </c>
      <c r="G72" s="90" t="s">
        <v>104</v>
      </c>
      <c r="H72" s="176" t="s">
        <v>104</v>
      </c>
      <c r="I72" s="184" t="s">
        <v>104</v>
      </c>
      <c r="J72" s="155" t="s">
        <v>104</v>
      </c>
      <c r="K72" s="155" t="s">
        <v>104</v>
      </c>
      <c r="L72" s="155" t="s">
        <v>104</v>
      </c>
      <c r="M72" s="155" t="s">
        <v>104</v>
      </c>
      <c r="N72" s="155" t="s">
        <v>104</v>
      </c>
      <c r="O72" s="155" t="s">
        <v>104</v>
      </c>
      <c r="P72" s="155" t="s">
        <v>104</v>
      </c>
      <c r="Q72" s="92" t="s">
        <v>104</v>
      </c>
      <c r="R72" s="185" t="s">
        <v>104</v>
      </c>
      <c r="S72" s="90">
        <v>2</v>
      </c>
      <c r="T72" s="90">
        <v>0</v>
      </c>
      <c r="U72" s="90">
        <v>1</v>
      </c>
      <c r="V72" s="91">
        <v>0</v>
      </c>
      <c r="W72" s="91">
        <v>1</v>
      </c>
      <c r="X72" s="91">
        <v>0</v>
      </c>
      <c r="Y72" s="91">
        <v>1</v>
      </c>
      <c r="Z72" s="137" t="s">
        <v>108</v>
      </c>
      <c r="AA72" s="113" t="s">
        <v>31</v>
      </c>
      <c r="AB72" s="88">
        <v>5.34</v>
      </c>
      <c r="AC72" s="88">
        <v>11</v>
      </c>
      <c r="AD72" s="88">
        <v>11</v>
      </c>
      <c r="AE72" s="88">
        <v>11</v>
      </c>
      <c r="AF72" s="88">
        <v>11</v>
      </c>
      <c r="AG72" s="88">
        <v>11</v>
      </c>
      <c r="AH72" s="88">
        <v>11</v>
      </c>
      <c r="AI72" s="114">
        <v>11</v>
      </c>
      <c r="AJ72" s="77">
        <v>2029</v>
      </c>
    </row>
    <row r="73" spans="1:37" s="151" customFormat="1" ht="53.45" customHeight="1">
      <c r="A73" s="152"/>
      <c r="B73" s="82">
        <v>6</v>
      </c>
      <c r="C73" s="82">
        <v>0</v>
      </c>
      <c r="D73" s="200">
        <v>1</v>
      </c>
      <c r="E73" s="204">
        <v>0</v>
      </c>
      <c r="F73" s="91">
        <v>4</v>
      </c>
      <c r="G73" s="91">
        <v>0</v>
      </c>
      <c r="H73" s="175">
        <v>9</v>
      </c>
      <c r="I73" s="184">
        <v>0</v>
      </c>
      <c r="J73" s="92">
        <v>2</v>
      </c>
      <c r="K73" s="92">
        <v>3</v>
      </c>
      <c r="L73" s="92">
        <v>0</v>
      </c>
      <c r="M73" s="92">
        <v>0</v>
      </c>
      <c r="N73" s="92">
        <v>0</v>
      </c>
      <c r="O73" s="92">
        <v>0</v>
      </c>
      <c r="P73" s="92">
        <v>0</v>
      </c>
      <c r="Q73" s="92">
        <v>0</v>
      </c>
      <c r="R73" s="185">
        <v>0</v>
      </c>
      <c r="S73" s="90">
        <v>3</v>
      </c>
      <c r="T73" s="91">
        <v>0</v>
      </c>
      <c r="U73" s="91">
        <v>0</v>
      </c>
      <c r="V73" s="91">
        <v>0</v>
      </c>
      <c r="W73" s="91">
        <v>0</v>
      </c>
      <c r="X73" s="91">
        <v>0</v>
      </c>
      <c r="Y73" s="91">
        <v>0</v>
      </c>
      <c r="Z73" s="108" t="s">
        <v>127</v>
      </c>
      <c r="AA73" s="109" t="s">
        <v>3</v>
      </c>
      <c r="AB73" s="110">
        <f t="shared" ref="AB73:AH73" si="1">AB74</f>
        <v>38426.800000000003</v>
      </c>
      <c r="AC73" s="110">
        <f t="shared" si="1"/>
        <v>72690.100000000006</v>
      </c>
      <c r="AD73" s="110">
        <f t="shared" si="1"/>
        <v>44390.400000000001</v>
      </c>
      <c r="AE73" s="110">
        <f t="shared" si="1"/>
        <v>46121.7</v>
      </c>
      <c r="AF73" s="110">
        <f t="shared" si="1"/>
        <v>47874.3</v>
      </c>
      <c r="AG73" s="110">
        <f t="shared" si="1"/>
        <v>47874.3</v>
      </c>
      <c r="AH73" s="110">
        <f t="shared" si="1"/>
        <v>47874.3</v>
      </c>
      <c r="AI73" s="110">
        <f>SUM(AC73:AH73)</f>
        <v>306825.09999999998</v>
      </c>
      <c r="AJ73" s="109">
        <v>2029</v>
      </c>
    </row>
    <row r="74" spans="1:37" s="151" customFormat="1" ht="52.5" customHeight="1">
      <c r="A74" s="152"/>
      <c r="B74" s="82">
        <v>6</v>
      </c>
      <c r="C74" s="82">
        <v>0</v>
      </c>
      <c r="D74" s="200">
        <v>1</v>
      </c>
      <c r="E74" s="204">
        <v>0</v>
      </c>
      <c r="F74" s="91">
        <v>4</v>
      </c>
      <c r="G74" s="91">
        <v>0</v>
      </c>
      <c r="H74" s="175">
        <v>9</v>
      </c>
      <c r="I74" s="184">
        <v>0</v>
      </c>
      <c r="J74" s="92">
        <v>2</v>
      </c>
      <c r="K74" s="92">
        <v>3</v>
      </c>
      <c r="L74" s="92">
        <v>0</v>
      </c>
      <c r="M74" s="92">
        <v>2</v>
      </c>
      <c r="N74" s="92">
        <v>0</v>
      </c>
      <c r="O74" s="92">
        <v>0</v>
      </c>
      <c r="P74" s="92">
        <v>0</v>
      </c>
      <c r="Q74" s="92">
        <v>0</v>
      </c>
      <c r="R74" s="185">
        <v>0</v>
      </c>
      <c r="S74" s="90">
        <v>3</v>
      </c>
      <c r="T74" s="91">
        <v>0</v>
      </c>
      <c r="U74" s="91">
        <v>1</v>
      </c>
      <c r="V74" s="91">
        <v>0</v>
      </c>
      <c r="W74" s="91">
        <v>0</v>
      </c>
      <c r="X74" s="91">
        <v>0</v>
      </c>
      <c r="Y74" s="91">
        <v>0</v>
      </c>
      <c r="Z74" s="85" t="s">
        <v>107</v>
      </c>
      <c r="AA74" s="124" t="s">
        <v>3</v>
      </c>
      <c r="AB74" s="110">
        <f>AB76+AB80</f>
        <v>38426.800000000003</v>
      </c>
      <c r="AC74" s="110">
        <f>AC76+AC80</f>
        <v>72690.100000000006</v>
      </c>
      <c r="AD74" s="110">
        <f>AD78+AD80</f>
        <v>44390.400000000001</v>
      </c>
      <c r="AE74" s="110">
        <f>AE78+AE80</f>
        <v>46121.7</v>
      </c>
      <c r="AF74" s="110">
        <f>AF78+AF80</f>
        <v>47874.3</v>
      </c>
      <c r="AG74" s="110">
        <f>AG78+AG80</f>
        <v>47874.3</v>
      </c>
      <c r="AH74" s="110">
        <f>AH78+AH80</f>
        <v>47874.3</v>
      </c>
      <c r="AI74" s="110">
        <f>SUM(AC74:AH74)</f>
        <v>306825.09999999998</v>
      </c>
      <c r="AJ74" s="77">
        <v>2029</v>
      </c>
    </row>
    <row r="75" spans="1:37" s="151" customFormat="1" ht="52.5" customHeight="1">
      <c r="A75" s="152"/>
      <c r="B75" s="82">
        <v>6</v>
      </c>
      <c r="C75" s="82">
        <v>0</v>
      </c>
      <c r="D75" s="200">
        <v>1</v>
      </c>
      <c r="E75" s="204">
        <v>0</v>
      </c>
      <c r="F75" s="90" t="s">
        <v>104</v>
      </c>
      <c r="G75" s="90" t="s">
        <v>104</v>
      </c>
      <c r="H75" s="176" t="s">
        <v>104</v>
      </c>
      <c r="I75" s="184" t="s">
        <v>104</v>
      </c>
      <c r="J75" s="155" t="s">
        <v>104</v>
      </c>
      <c r="K75" s="155" t="s">
        <v>104</v>
      </c>
      <c r="L75" s="155" t="s">
        <v>104</v>
      </c>
      <c r="M75" s="155" t="s">
        <v>104</v>
      </c>
      <c r="N75" s="155" t="s">
        <v>104</v>
      </c>
      <c r="O75" s="155" t="s">
        <v>104</v>
      </c>
      <c r="P75" s="155" t="s">
        <v>104</v>
      </c>
      <c r="Q75" s="92" t="s">
        <v>104</v>
      </c>
      <c r="R75" s="185" t="s">
        <v>104</v>
      </c>
      <c r="S75" s="90">
        <v>3</v>
      </c>
      <c r="T75" s="91">
        <v>0</v>
      </c>
      <c r="U75" s="91">
        <v>1</v>
      </c>
      <c r="V75" s="91">
        <v>0</v>
      </c>
      <c r="W75" s="91">
        <v>0</v>
      </c>
      <c r="X75" s="91">
        <v>0</v>
      </c>
      <c r="Y75" s="91">
        <v>1</v>
      </c>
      <c r="Z75" s="120" t="s">
        <v>105</v>
      </c>
      <c r="AA75" s="113" t="s">
        <v>90</v>
      </c>
      <c r="AB75" s="114">
        <v>335.7</v>
      </c>
      <c r="AC75" s="114">
        <v>335.7</v>
      </c>
      <c r="AD75" s="114">
        <v>335.7</v>
      </c>
      <c r="AE75" s="114">
        <v>335.7</v>
      </c>
      <c r="AF75" s="114">
        <v>335.7</v>
      </c>
      <c r="AG75" s="114">
        <v>335.7</v>
      </c>
      <c r="AH75" s="114">
        <v>335.7</v>
      </c>
      <c r="AI75" s="114">
        <v>335.7</v>
      </c>
      <c r="AJ75" s="77">
        <v>2029</v>
      </c>
    </row>
    <row r="76" spans="1:37" s="151" customFormat="1" ht="54" customHeight="1">
      <c r="A76" s="152"/>
      <c r="B76" s="82">
        <v>6</v>
      </c>
      <c r="C76" s="82">
        <v>0</v>
      </c>
      <c r="D76" s="200">
        <v>1</v>
      </c>
      <c r="E76" s="204">
        <v>0</v>
      </c>
      <c r="F76" s="91">
        <v>4</v>
      </c>
      <c r="G76" s="91">
        <v>0</v>
      </c>
      <c r="H76" s="175">
        <v>9</v>
      </c>
      <c r="I76" s="184">
        <v>0</v>
      </c>
      <c r="J76" s="92">
        <v>2</v>
      </c>
      <c r="K76" s="92">
        <v>3</v>
      </c>
      <c r="L76" s="92">
        <v>0</v>
      </c>
      <c r="M76" s="92">
        <v>2</v>
      </c>
      <c r="N76" s="92">
        <v>1</v>
      </c>
      <c r="O76" s="92">
        <v>0</v>
      </c>
      <c r="P76" s="92">
        <v>5</v>
      </c>
      <c r="Q76" s="92">
        <v>2</v>
      </c>
      <c r="R76" s="185">
        <v>0</v>
      </c>
      <c r="S76" s="90">
        <v>3</v>
      </c>
      <c r="T76" s="91">
        <v>0</v>
      </c>
      <c r="U76" s="91">
        <v>1</v>
      </c>
      <c r="V76" s="91">
        <v>0</v>
      </c>
      <c r="W76" s="91">
        <v>1</v>
      </c>
      <c r="X76" s="91">
        <v>0</v>
      </c>
      <c r="Y76" s="91">
        <v>0</v>
      </c>
      <c r="Z76" s="85" t="s">
        <v>138</v>
      </c>
      <c r="AA76" s="124" t="s">
        <v>3</v>
      </c>
      <c r="AB76" s="125">
        <v>33926.800000000003</v>
      </c>
      <c r="AC76" s="118">
        <v>42485.1</v>
      </c>
      <c r="AD76" s="125">
        <v>0</v>
      </c>
      <c r="AE76" s="125">
        <v>0</v>
      </c>
      <c r="AF76" s="125">
        <v>0</v>
      </c>
      <c r="AG76" s="125">
        <v>0</v>
      </c>
      <c r="AH76" s="125">
        <v>0</v>
      </c>
      <c r="AI76" s="118">
        <f>SUM(AC76:AH76)</f>
        <v>42485.1</v>
      </c>
      <c r="AJ76" s="77">
        <v>2024</v>
      </c>
    </row>
    <row r="77" spans="1:37" s="151" customFormat="1" ht="47.25" customHeight="1">
      <c r="A77" s="152"/>
      <c r="B77" s="82">
        <v>6</v>
      </c>
      <c r="C77" s="82">
        <v>0</v>
      </c>
      <c r="D77" s="200">
        <v>1</v>
      </c>
      <c r="E77" s="204" t="s">
        <v>104</v>
      </c>
      <c r="F77" s="90" t="s">
        <v>104</v>
      </c>
      <c r="G77" s="90" t="s">
        <v>104</v>
      </c>
      <c r="H77" s="176" t="s">
        <v>104</v>
      </c>
      <c r="I77" s="184" t="s">
        <v>104</v>
      </c>
      <c r="J77" s="155" t="s">
        <v>104</v>
      </c>
      <c r="K77" s="155" t="s">
        <v>104</v>
      </c>
      <c r="L77" s="155" t="s">
        <v>104</v>
      </c>
      <c r="M77" s="155" t="s">
        <v>104</v>
      </c>
      <c r="N77" s="155" t="s">
        <v>104</v>
      </c>
      <c r="O77" s="155" t="s">
        <v>104</v>
      </c>
      <c r="P77" s="155" t="s">
        <v>104</v>
      </c>
      <c r="Q77" s="92" t="s">
        <v>104</v>
      </c>
      <c r="R77" s="185" t="s">
        <v>104</v>
      </c>
      <c r="S77" s="90">
        <v>3</v>
      </c>
      <c r="T77" s="91">
        <v>0</v>
      </c>
      <c r="U77" s="91">
        <v>1</v>
      </c>
      <c r="V77" s="91">
        <v>0</v>
      </c>
      <c r="W77" s="91">
        <v>1</v>
      </c>
      <c r="X77" s="91">
        <v>0</v>
      </c>
      <c r="Y77" s="91">
        <v>1</v>
      </c>
      <c r="Z77" s="137" t="s">
        <v>103</v>
      </c>
      <c r="AA77" s="113" t="s">
        <v>90</v>
      </c>
      <c r="AB77" s="114">
        <v>335.7</v>
      </c>
      <c r="AC77" s="114">
        <v>335.7</v>
      </c>
      <c r="AD77" s="125">
        <v>0</v>
      </c>
      <c r="AE77" s="125">
        <v>0</v>
      </c>
      <c r="AF77" s="125">
        <v>0</v>
      </c>
      <c r="AG77" s="125">
        <v>0</v>
      </c>
      <c r="AH77" s="125">
        <v>0</v>
      </c>
      <c r="AI77" s="114">
        <v>335.7</v>
      </c>
      <c r="AJ77" s="77">
        <v>2024</v>
      </c>
    </row>
    <row r="78" spans="1:37" s="151" customFormat="1" ht="54" customHeight="1">
      <c r="A78" s="152"/>
      <c r="B78" s="82">
        <v>6</v>
      </c>
      <c r="C78" s="82">
        <v>0</v>
      </c>
      <c r="D78" s="200">
        <v>1</v>
      </c>
      <c r="E78" s="204">
        <v>0</v>
      </c>
      <c r="F78" s="91">
        <v>4</v>
      </c>
      <c r="G78" s="91">
        <v>0</v>
      </c>
      <c r="H78" s="175">
        <v>9</v>
      </c>
      <c r="I78" s="184">
        <v>0</v>
      </c>
      <c r="J78" s="92">
        <v>2</v>
      </c>
      <c r="K78" s="92">
        <v>3</v>
      </c>
      <c r="L78" s="92">
        <v>0</v>
      </c>
      <c r="M78" s="92">
        <v>2</v>
      </c>
      <c r="N78" s="92">
        <v>9</v>
      </c>
      <c r="O78" s="92" t="s">
        <v>128</v>
      </c>
      <c r="P78" s="92">
        <v>0</v>
      </c>
      <c r="Q78" s="92">
        <v>1</v>
      </c>
      <c r="R78" s="185">
        <v>5</v>
      </c>
      <c r="S78" s="90">
        <v>3</v>
      </c>
      <c r="T78" s="91">
        <v>0</v>
      </c>
      <c r="U78" s="91">
        <v>1</v>
      </c>
      <c r="V78" s="91">
        <v>0</v>
      </c>
      <c r="W78" s="91">
        <v>1</v>
      </c>
      <c r="X78" s="91">
        <v>0</v>
      </c>
      <c r="Y78" s="91">
        <v>0</v>
      </c>
      <c r="Z78" s="85" t="s">
        <v>138</v>
      </c>
      <c r="AA78" s="124" t="s">
        <v>3</v>
      </c>
      <c r="AB78" s="125">
        <v>0</v>
      </c>
      <c r="AC78" s="118">
        <v>0</v>
      </c>
      <c r="AD78" s="125">
        <v>44390.400000000001</v>
      </c>
      <c r="AE78" s="125">
        <v>46121.7</v>
      </c>
      <c r="AF78" s="125">
        <v>47874.3</v>
      </c>
      <c r="AG78" s="125">
        <v>47874.3</v>
      </c>
      <c r="AH78" s="125">
        <v>47874.3</v>
      </c>
      <c r="AI78" s="118">
        <f>SUM(AC78:AH78)</f>
        <v>234135</v>
      </c>
      <c r="AJ78" s="77">
        <v>2029</v>
      </c>
    </row>
    <row r="79" spans="1:37" s="151" customFormat="1" ht="47.25" customHeight="1">
      <c r="A79" s="152"/>
      <c r="B79" s="82">
        <v>6</v>
      </c>
      <c r="C79" s="82">
        <v>0</v>
      </c>
      <c r="D79" s="200">
        <v>1</v>
      </c>
      <c r="E79" s="204" t="s">
        <v>104</v>
      </c>
      <c r="F79" s="90" t="s">
        <v>104</v>
      </c>
      <c r="G79" s="90" t="s">
        <v>104</v>
      </c>
      <c r="H79" s="176" t="s">
        <v>104</v>
      </c>
      <c r="I79" s="184" t="s">
        <v>104</v>
      </c>
      <c r="J79" s="155" t="s">
        <v>104</v>
      </c>
      <c r="K79" s="155" t="s">
        <v>104</v>
      </c>
      <c r="L79" s="155" t="s">
        <v>104</v>
      </c>
      <c r="M79" s="155" t="s">
        <v>104</v>
      </c>
      <c r="N79" s="155" t="s">
        <v>104</v>
      </c>
      <c r="O79" s="155" t="s">
        <v>104</v>
      </c>
      <c r="P79" s="155" t="s">
        <v>104</v>
      </c>
      <c r="Q79" s="92" t="s">
        <v>104</v>
      </c>
      <c r="R79" s="185" t="s">
        <v>104</v>
      </c>
      <c r="S79" s="90">
        <v>3</v>
      </c>
      <c r="T79" s="91">
        <v>0</v>
      </c>
      <c r="U79" s="91">
        <v>1</v>
      </c>
      <c r="V79" s="91">
        <v>0</v>
      </c>
      <c r="W79" s="91">
        <v>1</v>
      </c>
      <c r="X79" s="91">
        <v>0</v>
      </c>
      <c r="Y79" s="91">
        <v>1</v>
      </c>
      <c r="Z79" s="137" t="s">
        <v>103</v>
      </c>
      <c r="AA79" s="113" t="s">
        <v>90</v>
      </c>
      <c r="AB79" s="114">
        <v>335.7</v>
      </c>
      <c r="AC79" s="114">
        <v>335.7</v>
      </c>
      <c r="AD79" s="114">
        <v>335.7</v>
      </c>
      <c r="AE79" s="114">
        <v>335.7</v>
      </c>
      <c r="AF79" s="114">
        <v>335.7</v>
      </c>
      <c r="AG79" s="114">
        <v>335.7</v>
      </c>
      <c r="AH79" s="114">
        <v>335.7</v>
      </c>
      <c r="AI79" s="114">
        <v>335.7</v>
      </c>
      <c r="AJ79" s="77">
        <v>2029</v>
      </c>
    </row>
    <row r="80" spans="1:37" s="151" customFormat="1" ht="52.5" customHeight="1">
      <c r="A80" s="152"/>
      <c r="B80" s="82">
        <v>6</v>
      </c>
      <c r="C80" s="82">
        <v>0</v>
      </c>
      <c r="D80" s="200">
        <v>1</v>
      </c>
      <c r="E80" s="204">
        <v>0</v>
      </c>
      <c r="F80" s="91">
        <v>4</v>
      </c>
      <c r="G80" s="91">
        <v>0</v>
      </c>
      <c r="H80" s="175">
        <v>9</v>
      </c>
      <c r="I80" s="184">
        <v>0</v>
      </c>
      <c r="J80" s="92">
        <v>2</v>
      </c>
      <c r="K80" s="92">
        <v>3</v>
      </c>
      <c r="L80" s="92">
        <v>0</v>
      </c>
      <c r="M80" s="92">
        <v>2</v>
      </c>
      <c r="N80" s="155">
        <v>2</v>
      </c>
      <c r="O80" s="155">
        <v>0</v>
      </c>
      <c r="P80" s="155">
        <v>5</v>
      </c>
      <c r="Q80" s="92">
        <v>2</v>
      </c>
      <c r="R80" s="185">
        <v>0</v>
      </c>
      <c r="S80" s="90">
        <v>3</v>
      </c>
      <c r="T80" s="91">
        <v>0</v>
      </c>
      <c r="U80" s="91">
        <v>1</v>
      </c>
      <c r="V80" s="91">
        <v>0</v>
      </c>
      <c r="W80" s="91">
        <v>2</v>
      </c>
      <c r="X80" s="91">
        <v>0</v>
      </c>
      <c r="Y80" s="91">
        <v>0</v>
      </c>
      <c r="Z80" s="85" t="s">
        <v>143</v>
      </c>
      <c r="AA80" s="124" t="s">
        <v>3</v>
      </c>
      <c r="AB80" s="138">
        <v>4500</v>
      </c>
      <c r="AC80" s="139">
        <v>30205</v>
      </c>
      <c r="AD80" s="138">
        <v>0</v>
      </c>
      <c r="AE80" s="139">
        <v>0</v>
      </c>
      <c r="AF80" s="139">
        <v>0</v>
      </c>
      <c r="AG80" s="139">
        <v>0</v>
      </c>
      <c r="AH80" s="139">
        <v>0</v>
      </c>
      <c r="AI80" s="139">
        <f>AB80+AC80+AD80+AE80+AF80+AG80+AH80</f>
        <v>34705</v>
      </c>
      <c r="AJ80" s="77">
        <v>2024</v>
      </c>
    </row>
    <row r="81" spans="1:37" s="151" customFormat="1" ht="31.7" customHeight="1">
      <c r="A81" s="152"/>
      <c r="B81" s="82">
        <v>6</v>
      </c>
      <c r="C81" s="82">
        <v>0</v>
      </c>
      <c r="D81" s="200">
        <v>1</v>
      </c>
      <c r="E81" s="204" t="s">
        <v>104</v>
      </c>
      <c r="F81" s="91" t="s">
        <v>104</v>
      </c>
      <c r="G81" s="91" t="s">
        <v>104</v>
      </c>
      <c r="H81" s="199" t="s">
        <v>104</v>
      </c>
      <c r="I81" s="184" t="s">
        <v>104</v>
      </c>
      <c r="J81" s="92" t="s">
        <v>104</v>
      </c>
      <c r="K81" s="92" t="s">
        <v>104</v>
      </c>
      <c r="L81" s="92" t="s">
        <v>104</v>
      </c>
      <c r="M81" s="92" t="s">
        <v>104</v>
      </c>
      <c r="N81" s="92" t="s">
        <v>104</v>
      </c>
      <c r="O81" s="92" t="s">
        <v>104</v>
      </c>
      <c r="P81" s="92" t="s">
        <v>104</v>
      </c>
      <c r="Q81" s="92" t="s">
        <v>104</v>
      </c>
      <c r="R81" s="185" t="s">
        <v>104</v>
      </c>
      <c r="S81" s="90">
        <v>3</v>
      </c>
      <c r="T81" s="91">
        <v>0</v>
      </c>
      <c r="U81" s="91">
        <v>1</v>
      </c>
      <c r="V81" s="91">
        <v>0</v>
      </c>
      <c r="W81" s="91">
        <v>2</v>
      </c>
      <c r="X81" s="91">
        <v>0</v>
      </c>
      <c r="Y81" s="91">
        <v>1</v>
      </c>
      <c r="Z81" s="137" t="s">
        <v>125</v>
      </c>
      <c r="AA81" s="113" t="s">
        <v>90</v>
      </c>
      <c r="AB81" s="114">
        <v>335.7</v>
      </c>
      <c r="AC81" s="114">
        <v>335.7</v>
      </c>
      <c r="AD81" s="114">
        <v>0</v>
      </c>
      <c r="AE81" s="114">
        <v>0</v>
      </c>
      <c r="AF81" s="114">
        <v>0</v>
      </c>
      <c r="AG81" s="114">
        <v>0</v>
      </c>
      <c r="AH81" s="114">
        <v>0</v>
      </c>
      <c r="AI81" s="114">
        <v>335.7</v>
      </c>
      <c r="AJ81" s="77">
        <v>2024</v>
      </c>
    </row>
    <row r="82" spans="1:37" s="21" customFormat="1">
      <c r="A82" s="34"/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88"/>
      <c r="V82" s="188"/>
      <c r="W82" s="188"/>
      <c r="X82" s="188"/>
      <c r="Y82" s="188"/>
      <c r="Z82" s="152"/>
      <c r="AA82" s="152"/>
      <c r="AB82" s="152"/>
      <c r="AC82" s="152"/>
      <c r="AD82" s="143"/>
      <c r="AE82" s="152"/>
      <c r="AF82" s="152"/>
      <c r="AG82" s="152"/>
      <c r="AH82" s="152"/>
      <c r="AI82" s="152"/>
      <c r="AJ82" s="152"/>
    </row>
    <row r="83" spans="1:37" s="21" customFormat="1" ht="18.75" customHeight="1">
      <c r="A83" s="34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88"/>
      <c r="V83" s="188"/>
      <c r="W83" s="188"/>
      <c r="X83" s="188"/>
      <c r="Y83" s="188"/>
      <c r="Z83" s="152"/>
      <c r="AA83" s="152"/>
      <c r="AB83" s="152"/>
      <c r="AC83" s="152"/>
      <c r="AD83" s="143"/>
      <c r="AE83" s="152"/>
      <c r="AF83" s="152"/>
      <c r="AG83" s="152"/>
      <c r="AH83" s="152"/>
      <c r="AI83" s="152"/>
      <c r="AJ83" s="152"/>
    </row>
    <row r="84" spans="1:37" s="21" customFormat="1" ht="25.5" customHeight="1">
      <c r="A84" s="34"/>
      <c r="B84" s="221" t="s">
        <v>156</v>
      </c>
      <c r="C84" s="222"/>
      <c r="D84" s="222"/>
      <c r="E84" s="223"/>
      <c r="F84" s="222"/>
      <c r="G84" s="222"/>
      <c r="H84" s="222"/>
      <c r="I84" s="222"/>
      <c r="J84" s="222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20"/>
      <c r="Z84" s="188"/>
      <c r="AA84" s="152"/>
      <c r="AB84" s="152"/>
      <c r="AC84" s="283"/>
      <c r="AD84" s="291"/>
      <c r="AE84" s="283"/>
      <c r="AF84" s="283"/>
      <c r="AG84" s="283"/>
      <c r="AH84" s="283"/>
      <c r="AI84" s="283"/>
      <c r="AJ84" s="283"/>
    </row>
    <row r="85" spans="1:37" s="21" customFormat="1" ht="21.75" customHeight="1">
      <c r="A85" s="34"/>
      <c r="B85" s="222" t="s">
        <v>151</v>
      </c>
      <c r="C85" s="222"/>
      <c r="D85" s="222"/>
      <c r="E85" s="222"/>
      <c r="F85" s="222"/>
      <c r="G85" s="222"/>
      <c r="H85" s="222"/>
      <c r="I85" s="222"/>
      <c r="J85" s="222"/>
      <c r="K85" s="156"/>
      <c r="L85" s="156"/>
      <c r="M85" s="156"/>
      <c r="N85" s="156"/>
      <c r="O85" s="156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88"/>
      <c r="AA85" s="152"/>
      <c r="AB85" s="152"/>
      <c r="AC85" s="283"/>
      <c r="AD85" s="291"/>
      <c r="AE85" s="189"/>
      <c r="AF85" s="189"/>
      <c r="AG85" s="189"/>
      <c r="AH85" s="189"/>
      <c r="AI85" s="189"/>
      <c r="AJ85" s="189"/>
    </row>
    <row r="86" spans="1:37" s="21" customFormat="1" ht="30.75" customHeight="1">
      <c r="A86" s="34"/>
      <c r="B86" s="152"/>
      <c r="C86" s="152"/>
      <c r="D86" s="156"/>
      <c r="E86" s="156"/>
      <c r="F86" s="156"/>
      <c r="G86" s="156"/>
      <c r="H86" s="156"/>
      <c r="I86" s="156"/>
      <c r="J86" s="156"/>
      <c r="K86" s="156"/>
      <c r="L86" s="156"/>
      <c r="M86" s="156"/>
      <c r="N86" s="156"/>
      <c r="O86" s="156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88"/>
      <c r="AA86" s="152"/>
      <c r="AB86" s="152"/>
      <c r="AC86" s="189"/>
      <c r="AD86" s="216"/>
      <c r="AE86" s="189"/>
      <c r="AF86" s="189"/>
      <c r="AG86" s="189"/>
      <c r="AH86" s="189"/>
      <c r="AI86" s="189"/>
      <c r="AJ86" s="189"/>
    </row>
    <row r="87" spans="1:37" s="21" customFormat="1">
      <c r="A87" s="34"/>
      <c r="B87" s="152"/>
      <c r="C87" s="152"/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P87" s="290"/>
      <c r="Q87" s="290"/>
      <c r="R87" s="290"/>
      <c r="S87" s="290"/>
      <c r="T87" s="290"/>
      <c r="U87" s="290"/>
      <c r="V87" s="290"/>
      <c r="W87" s="290"/>
      <c r="X87" s="290"/>
      <c r="Y87" s="290"/>
      <c r="Z87" s="289"/>
      <c r="AA87" s="152"/>
      <c r="AB87" s="152"/>
      <c r="AC87" s="189"/>
      <c r="AD87" s="144"/>
      <c r="AE87" s="190"/>
      <c r="AF87" s="191"/>
      <c r="AG87" s="190"/>
      <c r="AH87" s="190"/>
      <c r="AI87" s="190"/>
      <c r="AJ87" s="190"/>
    </row>
    <row r="88" spans="1:37" s="21" customFormat="1">
      <c r="A88" s="34"/>
      <c r="B88" s="152"/>
      <c r="C88" s="152"/>
      <c r="D88" s="290"/>
      <c r="E88" s="290"/>
      <c r="F88" s="290"/>
      <c r="G88" s="290"/>
      <c r="H88" s="290"/>
      <c r="I88" s="290"/>
      <c r="J88" s="290"/>
      <c r="K88" s="290"/>
      <c r="L88" s="290"/>
      <c r="M88" s="290"/>
      <c r="N88" s="290"/>
      <c r="O88" s="290"/>
      <c r="P88" s="290"/>
      <c r="Q88" s="290"/>
      <c r="R88" s="290"/>
      <c r="S88" s="290"/>
      <c r="T88" s="290"/>
      <c r="U88" s="290"/>
      <c r="V88" s="290"/>
      <c r="W88" s="290"/>
      <c r="X88" s="290"/>
      <c r="Y88" s="290"/>
      <c r="Z88" s="289"/>
      <c r="AA88" s="152"/>
      <c r="AB88" s="152"/>
      <c r="AC88" s="189"/>
      <c r="AD88" s="145"/>
      <c r="AE88" s="192"/>
      <c r="AF88" s="193"/>
      <c r="AG88" s="190"/>
      <c r="AH88" s="192"/>
      <c r="AI88" s="192"/>
      <c r="AJ88" s="190"/>
    </row>
    <row r="89" spans="1:37" s="21" customFormat="1" ht="22.7" customHeight="1">
      <c r="A89" s="34"/>
      <c r="B89" s="152"/>
      <c r="C89" s="152"/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0"/>
      <c r="O89" s="290"/>
      <c r="P89" s="290"/>
      <c r="Q89" s="290"/>
      <c r="R89" s="290"/>
      <c r="S89" s="290"/>
      <c r="T89" s="290"/>
      <c r="U89" s="290"/>
      <c r="V89" s="290"/>
      <c r="W89" s="290"/>
      <c r="X89" s="290"/>
      <c r="Y89" s="290"/>
      <c r="Z89" s="289"/>
      <c r="AA89" s="152"/>
      <c r="AB89" s="152"/>
      <c r="AC89" s="189"/>
      <c r="AD89" s="145"/>
      <c r="AE89" s="192"/>
      <c r="AF89" s="192"/>
      <c r="AG89" s="190"/>
      <c r="AH89" s="192"/>
      <c r="AI89" s="192"/>
      <c r="AJ89" s="190"/>
      <c r="AK89" s="284"/>
    </row>
    <row r="90" spans="1:37" s="21" customFormat="1">
      <c r="A90" s="34"/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52"/>
      <c r="P90" s="152"/>
      <c r="Q90" s="152"/>
      <c r="R90" s="152"/>
      <c r="S90" s="152"/>
      <c r="T90" s="152"/>
      <c r="U90" s="188"/>
      <c r="V90" s="188"/>
      <c r="W90" s="188"/>
      <c r="X90" s="188"/>
      <c r="Y90" s="188"/>
      <c r="Z90" s="152">
        <v>357747.69</v>
      </c>
      <c r="AA90" s="152"/>
      <c r="AB90" s="152"/>
      <c r="AC90" s="282"/>
      <c r="AD90" s="282"/>
      <c r="AE90" s="190"/>
      <c r="AF90" s="190"/>
      <c r="AG90" s="190"/>
      <c r="AH90" s="190"/>
      <c r="AI90" s="190"/>
      <c r="AJ90" s="190"/>
      <c r="AK90" s="284"/>
    </row>
    <row r="91" spans="1:37" s="21" customFormat="1">
      <c r="A91" s="34"/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88"/>
      <c r="V91" s="188"/>
      <c r="W91" s="188"/>
      <c r="X91" s="188"/>
      <c r="Y91" s="188"/>
      <c r="Z91" s="152">
        <v>437563.27</v>
      </c>
      <c r="AA91" s="152"/>
      <c r="AB91" s="152"/>
      <c r="AC91" s="152"/>
      <c r="AD91" s="143"/>
      <c r="AE91" s="152"/>
      <c r="AF91" s="152"/>
      <c r="AG91" s="152"/>
      <c r="AH91" s="152"/>
      <c r="AI91" s="152"/>
      <c r="AJ91" s="152"/>
      <c r="AK91" s="78"/>
    </row>
    <row r="92" spans="1:37" s="21" customFormat="1" ht="15.75" customHeight="1">
      <c r="A92" s="34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88"/>
      <c r="V92" s="188"/>
      <c r="W92" s="188"/>
      <c r="X92" s="188"/>
      <c r="Y92" s="188"/>
      <c r="Z92" s="152">
        <v>188659.98</v>
      </c>
      <c r="AA92" s="152"/>
      <c r="AB92" s="152"/>
      <c r="AC92" s="152"/>
      <c r="AD92" s="143"/>
      <c r="AE92" s="152"/>
      <c r="AF92" s="152"/>
      <c r="AG92" s="152"/>
      <c r="AH92" s="152"/>
      <c r="AI92" s="152"/>
      <c r="AJ92" s="152"/>
      <c r="AK92" s="80"/>
    </row>
    <row r="93" spans="1:37" s="21" customFormat="1" ht="15.75" customHeight="1">
      <c r="A93" s="34"/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52"/>
      <c r="P93" s="152"/>
      <c r="Q93" s="152"/>
      <c r="R93" s="152"/>
      <c r="S93" s="152"/>
      <c r="T93" s="152"/>
      <c r="U93" s="188"/>
      <c r="V93" s="188"/>
      <c r="W93" s="188"/>
      <c r="X93" s="188"/>
      <c r="Y93" s="188"/>
      <c r="Z93" s="152">
        <v>193040.18</v>
      </c>
      <c r="AA93" s="152"/>
      <c r="AB93" s="152"/>
      <c r="AC93" s="152"/>
      <c r="AD93" s="143"/>
      <c r="AE93" s="152"/>
      <c r="AF93" s="152"/>
      <c r="AG93" s="152"/>
      <c r="AH93" s="152"/>
      <c r="AI93" s="152"/>
      <c r="AJ93" s="152"/>
      <c r="AK93" s="80"/>
    </row>
    <row r="94" spans="1:37" s="21" customFormat="1" ht="15" customHeight="1">
      <c r="A94" s="34"/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52"/>
      <c r="P94" s="152"/>
      <c r="Q94" s="152"/>
      <c r="R94" s="152"/>
      <c r="S94" s="152"/>
      <c r="T94" s="152"/>
      <c r="U94" s="188"/>
      <c r="V94" s="188"/>
      <c r="W94" s="188"/>
      <c r="X94" s="188"/>
      <c r="Y94" s="188"/>
      <c r="Z94" s="152">
        <v>193040.18</v>
      </c>
      <c r="AA94" s="152"/>
      <c r="AB94" s="152"/>
      <c r="AC94" s="152"/>
      <c r="AD94" s="143"/>
      <c r="AE94" s="152"/>
      <c r="AF94" s="152"/>
      <c r="AG94" s="152"/>
      <c r="AH94" s="152"/>
      <c r="AI94" s="152"/>
      <c r="AJ94" s="152"/>
      <c r="AK94" s="80"/>
    </row>
    <row r="95" spans="1:37" s="21" customFormat="1">
      <c r="A95" s="34"/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52"/>
      <c r="P95" s="152"/>
      <c r="Q95" s="152"/>
      <c r="R95" s="152"/>
      <c r="S95" s="152"/>
      <c r="T95" s="152"/>
      <c r="U95" s="188"/>
      <c r="V95" s="188"/>
      <c r="W95" s="188"/>
      <c r="X95" s="188"/>
      <c r="Y95" s="188"/>
      <c r="Z95" s="152">
        <v>193040.18</v>
      </c>
      <c r="AA95" s="152"/>
      <c r="AB95" s="152"/>
      <c r="AC95" s="152"/>
      <c r="AD95" s="143"/>
      <c r="AE95" s="152"/>
      <c r="AF95" s="152"/>
      <c r="AG95" s="152"/>
      <c r="AH95" s="152"/>
      <c r="AI95" s="152"/>
      <c r="AJ95" s="152"/>
      <c r="AK95" s="79"/>
    </row>
    <row r="96" spans="1:37" s="21" customFormat="1" ht="15.75" customHeight="1">
      <c r="A96" s="34"/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2"/>
      <c r="S96" s="152"/>
      <c r="T96" s="152"/>
      <c r="U96" s="188"/>
      <c r="V96" s="188"/>
      <c r="W96" s="188"/>
      <c r="X96" s="188"/>
      <c r="Y96" s="188"/>
      <c r="Z96" s="152">
        <f>SUM(Z90:Z95)</f>
        <v>1563091.4799999997</v>
      </c>
      <c r="AA96" s="152"/>
      <c r="AB96" s="152"/>
      <c r="AC96" s="152"/>
      <c r="AD96" s="143"/>
      <c r="AE96" s="152"/>
      <c r="AF96" s="152"/>
      <c r="AG96" s="152"/>
      <c r="AH96" s="152"/>
      <c r="AI96" s="152"/>
      <c r="AJ96" s="152"/>
    </row>
    <row r="97" spans="1:36" s="21" customFormat="1" ht="15.75" customHeight="1">
      <c r="A97" s="34"/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52"/>
      <c r="P97" s="152"/>
      <c r="Q97" s="152"/>
      <c r="R97" s="152"/>
      <c r="S97" s="152"/>
      <c r="T97" s="152"/>
      <c r="U97" s="188"/>
      <c r="V97" s="188"/>
      <c r="W97" s="188"/>
      <c r="X97" s="188"/>
      <c r="Y97" s="188"/>
      <c r="Z97" s="152"/>
      <c r="AA97" s="152"/>
      <c r="AB97" s="152"/>
      <c r="AC97" s="152"/>
      <c r="AD97" s="143"/>
      <c r="AE97" s="152"/>
      <c r="AF97" s="152"/>
      <c r="AG97" s="152"/>
      <c r="AH97" s="152"/>
      <c r="AI97" s="152"/>
      <c r="AJ97" s="152"/>
    </row>
    <row r="98" spans="1:36" s="21" customFormat="1" ht="15.75" customHeight="1">
      <c r="A98" s="34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88"/>
      <c r="V98" s="188"/>
      <c r="W98" s="188"/>
      <c r="X98" s="188"/>
      <c r="Y98" s="188"/>
      <c r="Z98" s="152"/>
      <c r="AA98" s="152"/>
      <c r="AB98" s="152"/>
      <c r="AC98" s="152"/>
      <c r="AD98" s="143"/>
      <c r="AE98" s="152"/>
      <c r="AF98" s="152"/>
      <c r="AG98" s="152"/>
      <c r="AH98" s="152"/>
      <c r="AI98" s="152"/>
      <c r="AJ98" s="152"/>
    </row>
    <row r="99" spans="1:36" s="21" customFormat="1">
      <c r="A99" s="34"/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52"/>
      <c r="P99" s="152"/>
      <c r="Q99" s="152"/>
      <c r="R99" s="152"/>
      <c r="S99" s="152"/>
      <c r="T99" s="152"/>
      <c r="U99" s="188"/>
      <c r="V99" s="188"/>
      <c r="W99" s="188"/>
      <c r="X99" s="188"/>
      <c r="Y99" s="188"/>
      <c r="Z99" s="152"/>
      <c r="AA99" s="152"/>
      <c r="AB99" s="152"/>
      <c r="AC99" s="152"/>
      <c r="AD99" s="143"/>
      <c r="AE99" s="152"/>
      <c r="AF99" s="152"/>
      <c r="AG99" s="152"/>
      <c r="AH99" s="152"/>
      <c r="AI99" s="152"/>
      <c r="AJ99" s="152"/>
    </row>
    <row r="100" spans="1:36" s="21" customFormat="1">
      <c r="A100" s="34"/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88"/>
      <c r="V100" s="188"/>
      <c r="W100" s="188"/>
      <c r="X100" s="188"/>
      <c r="Y100" s="188"/>
      <c r="Z100" s="152"/>
      <c r="AA100" s="152"/>
      <c r="AB100" s="152"/>
      <c r="AC100" s="152"/>
      <c r="AD100" s="143"/>
      <c r="AE100" s="152"/>
      <c r="AF100" s="152"/>
      <c r="AG100" s="152"/>
      <c r="AH100" s="152"/>
      <c r="AI100" s="152"/>
      <c r="AJ100" s="152"/>
    </row>
    <row r="101" spans="1:36" s="21" customFormat="1">
      <c r="A101" s="34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88"/>
      <c r="V101" s="188"/>
      <c r="W101" s="188"/>
      <c r="X101" s="188"/>
      <c r="Y101" s="188"/>
      <c r="Z101" s="152"/>
      <c r="AA101" s="152"/>
      <c r="AB101" s="152"/>
      <c r="AC101" s="152"/>
      <c r="AD101" s="143"/>
      <c r="AE101" s="152"/>
      <c r="AF101" s="152"/>
      <c r="AG101" s="152"/>
      <c r="AH101" s="152"/>
      <c r="AI101" s="152"/>
      <c r="AJ101" s="152"/>
    </row>
    <row r="102" spans="1:36" s="21" customFormat="1">
      <c r="A102" s="34"/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52"/>
      <c r="P102" s="152"/>
      <c r="Q102" s="152"/>
      <c r="R102" s="152"/>
      <c r="S102" s="152"/>
      <c r="T102" s="152"/>
      <c r="U102" s="188"/>
      <c r="V102" s="188"/>
      <c r="W102" s="188"/>
      <c r="X102" s="188"/>
      <c r="Y102" s="188"/>
      <c r="Z102" s="152"/>
      <c r="AA102" s="152"/>
      <c r="AB102" s="152"/>
      <c r="AC102" s="152"/>
      <c r="AD102" s="143"/>
      <c r="AE102" s="152"/>
      <c r="AF102" s="152"/>
      <c r="AG102" s="152"/>
      <c r="AH102" s="152"/>
      <c r="AI102" s="152"/>
      <c r="AJ102" s="152"/>
    </row>
    <row r="103" spans="1:36" s="21" customFormat="1">
      <c r="A103" s="34"/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52"/>
      <c r="P103" s="152"/>
      <c r="Q103" s="152"/>
      <c r="R103" s="152"/>
      <c r="S103" s="152"/>
      <c r="T103" s="152"/>
      <c r="U103" s="188"/>
      <c r="V103" s="188"/>
      <c r="W103" s="188"/>
      <c r="X103" s="188"/>
      <c r="Y103" s="188"/>
      <c r="Z103" s="152"/>
      <c r="AA103" s="152"/>
      <c r="AB103" s="152"/>
      <c r="AC103" s="152"/>
      <c r="AD103" s="143"/>
      <c r="AE103" s="152"/>
      <c r="AF103" s="152"/>
      <c r="AG103" s="152"/>
      <c r="AH103" s="152"/>
      <c r="AI103" s="152"/>
      <c r="AJ103" s="152"/>
    </row>
    <row r="104" spans="1:36" s="21" customFormat="1" ht="15.75" customHeight="1">
      <c r="A104" s="34"/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88"/>
      <c r="V104" s="188"/>
      <c r="W104" s="188"/>
      <c r="X104" s="188"/>
      <c r="Y104" s="188"/>
      <c r="Z104" s="152"/>
      <c r="AA104" s="152"/>
      <c r="AB104" s="152"/>
      <c r="AC104" s="152"/>
      <c r="AD104" s="143"/>
      <c r="AE104" s="152"/>
      <c r="AF104" s="152"/>
      <c r="AG104" s="152"/>
      <c r="AH104" s="152"/>
      <c r="AI104" s="152"/>
      <c r="AJ104" s="152"/>
    </row>
    <row r="105" spans="1:36" s="21" customFormat="1">
      <c r="A105" s="34"/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88"/>
      <c r="V105" s="188"/>
      <c r="W105" s="188"/>
      <c r="X105" s="188"/>
      <c r="Y105" s="188"/>
      <c r="Z105" s="152"/>
      <c r="AA105" s="152"/>
      <c r="AB105" s="152"/>
      <c r="AC105" s="152"/>
      <c r="AD105" s="143"/>
      <c r="AE105" s="152"/>
      <c r="AF105" s="152"/>
      <c r="AG105" s="152"/>
      <c r="AH105" s="152"/>
      <c r="AI105" s="152"/>
      <c r="AJ105" s="152"/>
    </row>
    <row r="106" spans="1:36" s="21" customFormat="1">
      <c r="A106" s="34"/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88"/>
      <c r="V106" s="188"/>
      <c r="W106" s="188"/>
      <c r="X106" s="188"/>
      <c r="Y106" s="188"/>
      <c r="Z106" s="152"/>
      <c r="AA106" s="152"/>
      <c r="AB106" s="152"/>
      <c r="AC106" s="152"/>
      <c r="AD106" s="143"/>
      <c r="AE106" s="152"/>
      <c r="AF106" s="152"/>
      <c r="AG106" s="152"/>
      <c r="AH106" s="152"/>
      <c r="AI106" s="152"/>
      <c r="AJ106" s="152"/>
    </row>
    <row r="107" spans="1:36" s="21" customFormat="1">
      <c r="A107" s="34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88"/>
      <c r="V107" s="188"/>
      <c r="W107" s="188"/>
      <c r="X107" s="188"/>
      <c r="Y107" s="188"/>
      <c r="Z107" s="152"/>
      <c r="AA107" s="152"/>
      <c r="AB107" s="152"/>
      <c r="AC107" s="152"/>
      <c r="AD107" s="143"/>
      <c r="AE107" s="152"/>
      <c r="AF107" s="152"/>
      <c r="AG107" s="152"/>
      <c r="AH107" s="152"/>
      <c r="AI107" s="152"/>
      <c r="AJ107" s="152"/>
    </row>
    <row r="108" spans="1:36" s="21" customFormat="1">
      <c r="A108" s="34"/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88"/>
      <c r="V108" s="188"/>
      <c r="W108" s="188"/>
      <c r="X108" s="188"/>
      <c r="Y108" s="188"/>
      <c r="Z108" s="152"/>
      <c r="AA108" s="152"/>
      <c r="AB108" s="152"/>
      <c r="AC108" s="152"/>
      <c r="AD108" s="143"/>
      <c r="AE108" s="152"/>
      <c r="AF108" s="152"/>
      <c r="AG108" s="152"/>
      <c r="AH108" s="152"/>
      <c r="AI108" s="152"/>
      <c r="AJ108" s="152"/>
    </row>
    <row r="109" spans="1:36" s="21" customFormat="1">
      <c r="A109" s="34"/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2"/>
      <c r="S109" s="152"/>
      <c r="T109" s="152"/>
      <c r="U109" s="188"/>
      <c r="V109" s="188"/>
      <c r="W109" s="188"/>
      <c r="X109" s="188"/>
      <c r="Y109" s="188"/>
      <c r="Z109" s="152"/>
      <c r="AA109" s="152"/>
      <c r="AB109" s="152"/>
      <c r="AC109" s="152"/>
      <c r="AD109" s="143"/>
      <c r="AE109" s="152"/>
      <c r="AF109" s="152"/>
      <c r="AG109" s="152"/>
      <c r="AH109" s="152"/>
      <c r="AI109" s="152"/>
      <c r="AJ109" s="152"/>
    </row>
    <row r="110" spans="1:36" s="21" customFormat="1">
      <c r="A110" s="34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88"/>
      <c r="V110" s="188"/>
      <c r="W110" s="188"/>
      <c r="X110" s="188"/>
      <c r="Y110" s="188"/>
      <c r="Z110" s="152"/>
      <c r="AA110" s="152"/>
      <c r="AB110" s="152"/>
      <c r="AC110" s="152"/>
      <c r="AD110" s="143"/>
      <c r="AE110" s="152"/>
      <c r="AF110" s="152"/>
      <c r="AG110" s="152"/>
      <c r="AH110" s="152"/>
      <c r="AI110" s="152"/>
      <c r="AJ110" s="152"/>
    </row>
    <row r="111" spans="1:36" s="21" customFormat="1">
      <c r="A111" s="34"/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88"/>
      <c r="V111" s="188"/>
      <c r="W111" s="188"/>
      <c r="X111" s="188"/>
      <c r="Y111" s="188"/>
      <c r="Z111" s="152"/>
      <c r="AA111" s="152"/>
      <c r="AB111" s="152"/>
      <c r="AC111" s="152"/>
      <c r="AD111" s="143"/>
      <c r="AE111" s="152"/>
      <c r="AF111" s="152"/>
      <c r="AG111" s="152"/>
      <c r="AH111" s="152"/>
      <c r="AI111" s="152"/>
      <c r="AJ111" s="152"/>
    </row>
    <row r="112" spans="1:36" s="21" customFormat="1">
      <c r="A112" s="34"/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  <c r="P112" s="152"/>
      <c r="Q112" s="152"/>
      <c r="R112" s="152"/>
      <c r="S112" s="152"/>
      <c r="T112" s="152"/>
      <c r="U112" s="188"/>
      <c r="V112" s="188"/>
      <c r="W112" s="188"/>
      <c r="X112" s="188"/>
      <c r="Y112" s="188"/>
      <c r="Z112" s="152"/>
      <c r="AA112" s="152"/>
      <c r="AB112" s="152"/>
      <c r="AC112" s="152"/>
      <c r="AD112" s="143"/>
      <c r="AE112" s="152"/>
      <c r="AF112" s="152"/>
      <c r="AG112" s="152"/>
      <c r="AH112" s="152"/>
      <c r="AI112" s="152"/>
      <c r="AJ112" s="152"/>
    </row>
    <row r="113" spans="1:36" s="21" customFormat="1">
      <c r="A113" s="34"/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88"/>
      <c r="V113" s="188"/>
      <c r="W113" s="188"/>
      <c r="X113" s="188"/>
      <c r="Y113" s="188"/>
      <c r="Z113" s="152"/>
      <c r="AA113" s="152"/>
      <c r="AB113" s="152"/>
      <c r="AC113" s="152"/>
      <c r="AD113" s="143"/>
      <c r="AE113" s="152"/>
      <c r="AF113" s="152"/>
      <c r="AG113" s="152"/>
      <c r="AH113" s="152"/>
      <c r="AI113" s="152"/>
      <c r="AJ113" s="152"/>
    </row>
    <row r="114" spans="1:36" s="21" customFormat="1">
      <c r="A114" s="34"/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2"/>
      <c r="S114" s="152"/>
      <c r="T114" s="152"/>
      <c r="U114" s="188"/>
      <c r="V114" s="188"/>
      <c r="W114" s="188"/>
      <c r="X114" s="188"/>
      <c r="Y114" s="188"/>
      <c r="Z114" s="152"/>
      <c r="AA114" s="152"/>
      <c r="AB114" s="152"/>
      <c r="AC114" s="152"/>
      <c r="AD114" s="143"/>
      <c r="AE114" s="152"/>
      <c r="AF114" s="152"/>
      <c r="AG114" s="152"/>
      <c r="AH114" s="152"/>
      <c r="AI114" s="152"/>
      <c r="AJ114" s="152"/>
    </row>
    <row r="115" spans="1:36" s="21" customFormat="1">
      <c r="A115" s="34"/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52"/>
      <c r="P115" s="152"/>
      <c r="Q115" s="152"/>
      <c r="R115" s="152"/>
      <c r="S115" s="152"/>
      <c r="T115" s="152"/>
      <c r="U115" s="188"/>
      <c r="V115" s="188"/>
      <c r="W115" s="188"/>
      <c r="X115" s="188"/>
      <c r="Y115" s="188"/>
      <c r="Z115" s="152"/>
      <c r="AA115" s="152"/>
      <c r="AB115" s="152"/>
      <c r="AC115" s="152"/>
      <c r="AD115" s="143"/>
      <c r="AE115" s="152"/>
      <c r="AF115" s="152"/>
      <c r="AG115" s="152"/>
      <c r="AH115" s="152"/>
      <c r="AI115" s="152"/>
      <c r="AJ115" s="152"/>
    </row>
    <row r="116" spans="1:36" s="21" customFormat="1">
      <c r="A116" s="34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88"/>
      <c r="V116" s="188"/>
      <c r="W116" s="188"/>
      <c r="X116" s="188"/>
      <c r="Y116" s="188"/>
      <c r="Z116" s="152"/>
      <c r="AA116" s="152"/>
      <c r="AB116" s="152"/>
      <c r="AC116" s="152"/>
      <c r="AD116" s="143"/>
      <c r="AE116" s="152"/>
      <c r="AF116" s="152"/>
      <c r="AG116" s="152"/>
      <c r="AH116" s="152"/>
      <c r="AI116" s="152"/>
      <c r="AJ116" s="152"/>
    </row>
    <row r="117" spans="1:36" s="21" customFormat="1">
      <c r="A117" s="34"/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52"/>
      <c r="P117" s="152"/>
      <c r="Q117" s="152"/>
      <c r="R117" s="152"/>
      <c r="S117" s="152"/>
      <c r="T117" s="152"/>
      <c r="U117" s="188"/>
      <c r="V117" s="188"/>
      <c r="W117" s="188"/>
      <c r="X117" s="188"/>
      <c r="Y117" s="188"/>
      <c r="Z117" s="152"/>
      <c r="AA117" s="152"/>
      <c r="AB117" s="152"/>
      <c r="AC117" s="152"/>
      <c r="AD117" s="143"/>
      <c r="AE117" s="152"/>
      <c r="AF117" s="152"/>
      <c r="AG117" s="152"/>
      <c r="AH117" s="152"/>
      <c r="AI117" s="152"/>
      <c r="AJ117" s="152"/>
    </row>
    <row r="118" spans="1:36" s="21" customFormat="1">
      <c r="A118" s="34"/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88"/>
      <c r="V118" s="188"/>
      <c r="W118" s="188"/>
      <c r="X118" s="188"/>
      <c r="Y118" s="188"/>
      <c r="Z118" s="152"/>
      <c r="AA118" s="152"/>
      <c r="AB118" s="152"/>
      <c r="AC118" s="152"/>
      <c r="AD118" s="143"/>
      <c r="AE118" s="152"/>
      <c r="AF118" s="152"/>
      <c r="AG118" s="152"/>
      <c r="AH118" s="152"/>
      <c r="AI118" s="152"/>
      <c r="AJ118" s="152"/>
    </row>
    <row r="119" spans="1:36" s="21" customFormat="1">
      <c r="A119" s="34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88"/>
      <c r="V119" s="188"/>
      <c r="W119" s="188"/>
      <c r="X119" s="188"/>
      <c r="Y119" s="188"/>
      <c r="Z119" s="152"/>
      <c r="AA119" s="152"/>
      <c r="AB119" s="152"/>
      <c r="AC119" s="152"/>
      <c r="AD119" s="143"/>
      <c r="AE119" s="152"/>
      <c r="AF119" s="152"/>
      <c r="AG119" s="152"/>
      <c r="AH119" s="152"/>
      <c r="AI119" s="152"/>
      <c r="AJ119" s="152"/>
    </row>
    <row r="120" spans="1:36" s="21" customFormat="1">
      <c r="A120" s="34"/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88"/>
      <c r="V120" s="188"/>
      <c r="W120" s="188"/>
      <c r="X120" s="188"/>
      <c r="Y120" s="188"/>
      <c r="Z120" s="152"/>
      <c r="AA120" s="152"/>
      <c r="AB120" s="152"/>
      <c r="AC120" s="152"/>
      <c r="AD120" s="143"/>
      <c r="AE120" s="152"/>
      <c r="AF120" s="152"/>
      <c r="AG120" s="152"/>
      <c r="AH120" s="152"/>
      <c r="AI120" s="152"/>
      <c r="AJ120" s="152"/>
    </row>
    <row r="121" spans="1:36" s="21" customFormat="1">
      <c r="A121" s="34"/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88"/>
      <c r="V121" s="188"/>
      <c r="W121" s="188"/>
      <c r="X121" s="188"/>
      <c r="Y121" s="188"/>
      <c r="Z121" s="152"/>
      <c r="AA121" s="152"/>
      <c r="AB121" s="152"/>
      <c r="AC121" s="152"/>
      <c r="AD121" s="143"/>
      <c r="AE121" s="152"/>
      <c r="AF121" s="152"/>
      <c r="AG121" s="152"/>
      <c r="AH121" s="152"/>
      <c r="AI121" s="152"/>
      <c r="AJ121" s="152"/>
    </row>
    <row r="122" spans="1:36" s="21" customFormat="1">
      <c r="A122" s="34"/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52"/>
      <c r="P122" s="152"/>
      <c r="Q122" s="152"/>
      <c r="R122" s="152"/>
      <c r="S122" s="152"/>
      <c r="T122" s="152"/>
      <c r="U122" s="188"/>
      <c r="V122" s="188"/>
      <c r="W122" s="188"/>
      <c r="X122" s="188"/>
      <c r="Y122" s="188"/>
      <c r="Z122" s="152"/>
      <c r="AA122" s="152"/>
      <c r="AB122" s="152"/>
      <c r="AC122" s="152"/>
      <c r="AD122" s="143"/>
      <c r="AE122" s="152"/>
      <c r="AF122" s="152"/>
      <c r="AG122" s="152"/>
      <c r="AH122" s="152"/>
      <c r="AI122" s="152"/>
      <c r="AJ122" s="152"/>
    </row>
    <row r="123" spans="1:36" s="21" customFormat="1">
      <c r="A123" s="34"/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52"/>
      <c r="P123" s="152"/>
      <c r="Q123" s="152"/>
      <c r="R123" s="152"/>
      <c r="S123" s="152"/>
      <c r="T123" s="152"/>
      <c r="U123" s="188"/>
      <c r="V123" s="188"/>
      <c r="W123" s="188"/>
      <c r="X123" s="188"/>
      <c r="Y123" s="188"/>
      <c r="Z123" s="152"/>
      <c r="AA123" s="152"/>
      <c r="AB123" s="152"/>
      <c r="AC123" s="152"/>
      <c r="AD123" s="143"/>
      <c r="AE123" s="152"/>
      <c r="AF123" s="152"/>
      <c r="AG123" s="152"/>
      <c r="AH123" s="152"/>
      <c r="AI123" s="152"/>
      <c r="AJ123" s="152"/>
    </row>
    <row r="124" spans="1:36" s="21" customFormat="1">
      <c r="A124" s="34"/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52"/>
      <c r="P124" s="152"/>
      <c r="Q124" s="152"/>
      <c r="R124" s="152"/>
      <c r="S124" s="152"/>
      <c r="T124" s="152"/>
      <c r="U124" s="188"/>
      <c r="V124" s="188"/>
      <c r="W124" s="188"/>
      <c r="X124" s="188"/>
      <c r="Y124" s="188"/>
      <c r="Z124" s="152"/>
      <c r="AA124" s="152"/>
      <c r="AB124" s="152"/>
      <c r="AC124" s="152"/>
      <c r="AD124" s="143"/>
      <c r="AE124" s="152"/>
      <c r="AF124" s="152"/>
      <c r="AG124" s="152"/>
      <c r="AH124" s="152"/>
      <c r="AI124" s="152"/>
      <c r="AJ124" s="152"/>
    </row>
    <row r="125" spans="1:36" s="21" customFormat="1">
      <c r="A125" s="34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88"/>
      <c r="V125" s="188"/>
      <c r="W125" s="188"/>
      <c r="X125" s="188"/>
      <c r="Y125" s="188"/>
      <c r="Z125" s="152"/>
      <c r="AA125" s="152"/>
      <c r="AB125" s="152"/>
      <c r="AC125" s="152"/>
      <c r="AD125" s="143"/>
      <c r="AE125" s="152"/>
      <c r="AF125" s="152"/>
      <c r="AG125" s="152"/>
      <c r="AH125" s="152"/>
      <c r="AI125" s="152"/>
      <c r="AJ125" s="152"/>
    </row>
    <row r="126" spans="1:36" s="21" customFormat="1">
      <c r="A126" s="34"/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52"/>
      <c r="P126" s="152"/>
      <c r="Q126" s="152"/>
      <c r="R126" s="152"/>
      <c r="S126" s="152"/>
      <c r="T126" s="152"/>
      <c r="U126" s="188"/>
      <c r="V126" s="188"/>
      <c r="W126" s="188"/>
      <c r="X126" s="188"/>
      <c r="Y126" s="188"/>
      <c r="Z126" s="152"/>
      <c r="AA126" s="152"/>
      <c r="AB126" s="152"/>
      <c r="AC126" s="152"/>
      <c r="AD126" s="143"/>
      <c r="AE126" s="152"/>
      <c r="AF126" s="152"/>
      <c r="AG126" s="152"/>
      <c r="AH126" s="152"/>
      <c r="AI126" s="152"/>
      <c r="AJ126" s="152"/>
    </row>
    <row r="127" spans="1:36" s="21" customFormat="1">
      <c r="A127" s="34"/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52"/>
      <c r="P127" s="152"/>
      <c r="Q127" s="152"/>
      <c r="R127" s="152"/>
      <c r="S127" s="152"/>
      <c r="T127" s="152"/>
      <c r="U127" s="188"/>
      <c r="V127" s="188"/>
      <c r="W127" s="188"/>
      <c r="X127" s="188"/>
      <c r="Y127" s="188"/>
      <c r="Z127" s="152"/>
      <c r="AA127" s="152"/>
      <c r="AB127" s="152"/>
      <c r="AC127" s="152"/>
      <c r="AD127" s="143"/>
      <c r="AE127" s="152"/>
      <c r="AF127" s="152"/>
      <c r="AG127" s="152"/>
      <c r="AH127" s="152"/>
      <c r="AI127" s="152"/>
      <c r="AJ127" s="152"/>
    </row>
    <row r="128" spans="1:36" s="21" customFormat="1">
      <c r="A128" s="34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88"/>
      <c r="V128" s="188"/>
      <c r="W128" s="188"/>
      <c r="X128" s="188"/>
      <c r="Y128" s="188"/>
      <c r="Z128" s="152"/>
      <c r="AA128" s="152"/>
      <c r="AB128" s="152"/>
      <c r="AC128" s="152"/>
      <c r="AD128" s="143"/>
      <c r="AE128" s="152"/>
      <c r="AF128" s="152"/>
      <c r="AG128" s="152"/>
      <c r="AH128" s="152"/>
      <c r="AI128" s="152"/>
      <c r="AJ128" s="152"/>
    </row>
    <row r="129" spans="1:36" s="21" customFormat="1">
      <c r="A129" s="34"/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88"/>
      <c r="V129" s="188"/>
      <c r="W129" s="188"/>
      <c r="X129" s="188"/>
      <c r="Y129" s="188"/>
      <c r="Z129" s="152"/>
      <c r="AA129" s="152"/>
      <c r="AB129" s="152"/>
      <c r="AC129" s="152"/>
      <c r="AD129" s="143"/>
      <c r="AE129" s="152"/>
      <c r="AF129" s="152"/>
      <c r="AG129" s="152"/>
      <c r="AH129" s="152"/>
      <c r="AI129" s="152"/>
      <c r="AJ129" s="152"/>
    </row>
    <row r="130" spans="1:36" s="21" customFormat="1">
      <c r="A130" s="34"/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88"/>
      <c r="V130" s="188"/>
      <c r="W130" s="188"/>
      <c r="X130" s="188"/>
      <c r="Y130" s="188"/>
      <c r="Z130" s="152"/>
      <c r="AA130" s="152"/>
      <c r="AB130" s="152"/>
      <c r="AC130" s="152"/>
      <c r="AD130" s="143"/>
      <c r="AE130" s="152"/>
      <c r="AF130" s="152"/>
      <c r="AG130" s="152"/>
      <c r="AH130" s="152"/>
      <c r="AI130" s="152"/>
      <c r="AJ130" s="152"/>
    </row>
    <row r="131" spans="1:36" s="21" customFormat="1">
      <c r="A131" s="34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88"/>
      <c r="V131" s="188"/>
      <c r="W131" s="188"/>
      <c r="X131" s="188"/>
      <c r="Y131" s="188"/>
      <c r="Z131" s="152"/>
      <c r="AA131" s="152"/>
      <c r="AB131" s="152"/>
      <c r="AC131" s="152"/>
      <c r="AD131" s="143"/>
      <c r="AE131" s="152"/>
      <c r="AF131" s="152"/>
      <c r="AG131" s="152"/>
      <c r="AH131" s="152"/>
      <c r="AI131" s="152"/>
      <c r="AJ131" s="152"/>
    </row>
    <row r="132" spans="1:36" s="21" customFormat="1">
      <c r="A132" s="34"/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52"/>
      <c r="P132" s="152"/>
      <c r="Q132" s="152"/>
      <c r="R132" s="152"/>
      <c r="S132" s="152"/>
      <c r="T132" s="152"/>
      <c r="U132" s="188"/>
      <c r="V132" s="188"/>
      <c r="W132" s="188"/>
      <c r="X132" s="188"/>
      <c r="Y132" s="188"/>
      <c r="Z132" s="152"/>
      <c r="AA132" s="152"/>
      <c r="AB132" s="152"/>
      <c r="AC132" s="152"/>
      <c r="AD132" s="143"/>
      <c r="AE132" s="152"/>
      <c r="AF132" s="152"/>
      <c r="AG132" s="152"/>
      <c r="AH132" s="152"/>
      <c r="AI132" s="152"/>
      <c r="AJ132" s="152"/>
    </row>
    <row r="133" spans="1:36" s="21" customFormat="1">
      <c r="A133" s="34"/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52"/>
      <c r="P133" s="152"/>
      <c r="Q133" s="152"/>
      <c r="R133" s="152"/>
      <c r="S133" s="152"/>
      <c r="T133" s="152"/>
      <c r="U133" s="188"/>
      <c r="V133" s="188"/>
      <c r="W133" s="188"/>
      <c r="X133" s="188"/>
      <c r="Y133" s="188"/>
      <c r="Z133" s="152"/>
      <c r="AA133" s="152"/>
      <c r="AB133" s="152"/>
      <c r="AC133" s="152"/>
      <c r="AD133" s="143"/>
      <c r="AE133" s="152"/>
      <c r="AF133" s="152"/>
      <c r="AG133" s="152"/>
      <c r="AH133" s="152"/>
      <c r="AI133" s="152"/>
      <c r="AJ133" s="152"/>
    </row>
    <row r="134" spans="1:36" s="21" customFormat="1">
      <c r="A134" s="34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88"/>
      <c r="V134" s="188"/>
      <c r="W134" s="188"/>
      <c r="X134" s="188"/>
      <c r="Y134" s="188"/>
      <c r="Z134" s="152"/>
      <c r="AA134" s="152"/>
      <c r="AB134" s="152"/>
      <c r="AC134" s="152"/>
      <c r="AD134" s="143"/>
      <c r="AE134" s="152"/>
      <c r="AF134" s="152"/>
      <c r="AG134" s="152"/>
      <c r="AH134" s="152"/>
      <c r="AI134" s="152"/>
      <c r="AJ134" s="152"/>
    </row>
    <row r="135" spans="1:36" s="21" customFormat="1">
      <c r="A135" s="34"/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52"/>
      <c r="P135" s="152"/>
      <c r="Q135" s="152"/>
      <c r="R135" s="152"/>
      <c r="S135" s="152"/>
      <c r="T135" s="152"/>
      <c r="U135" s="188"/>
      <c r="V135" s="188"/>
      <c r="W135" s="188"/>
      <c r="X135" s="188"/>
      <c r="Y135" s="188"/>
      <c r="Z135" s="152"/>
      <c r="AA135" s="152"/>
      <c r="AB135" s="152"/>
      <c r="AC135" s="152"/>
      <c r="AD135" s="143"/>
      <c r="AE135" s="152"/>
      <c r="AF135" s="152"/>
      <c r="AG135" s="152"/>
      <c r="AH135" s="152"/>
      <c r="AI135" s="152"/>
      <c r="AJ135" s="152"/>
    </row>
    <row r="136" spans="1:36" s="21" customFormat="1">
      <c r="A136" s="34"/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88"/>
      <c r="V136" s="188"/>
      <c r="W136" s="188"/>
      <c r="X136" s="188"/>
      <c r="Y136" s="188"/>
      <c r="Z136" s="152"/>
      <c r="AA136" s="152"/>
      <c r="AB136" s="152"/>
      <c r="AC136" s="152"/>
      <c r="AD136" s="143"/>
      <c r="AE136" s="152"/>
      <c r="AF136" s="152"/>
      <c r="AG136" s="152"/>
      <c r="AH136" s="152"/>
      <c r="AI136" s="152"/>
      <c r="AJ136" s="152"/>
    </row>
    <row r="137" spans="1:36" s="21" customFormat="1">
      <c r="A137" s="34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88"/>
      <c r="V137" s="188"/>
      <c r="W137" s="188"/>
      <c r="X137" s="188"/>
      <c r="Y137" s="188"/>
      <c r="Z137" s="152"/>
      <c r="AA137" s="152"/>
      <c r="AB137" s="152"/>
      <c r="AC137" s="152"/>
      <c r="AD137" s="143"/>
      <c r="AE137" s="152"/>
      <c r="AF137" s="152"/>
      <c r="AG137" s="152"/>
      <c r="AH137" s="152"/>
      <c r="AI137" s="152"/>
      <c r="AJ137" s="152"/>
    </row>
    <row r="138" spans="1:36" s="21" customFormat="1">
      <c r="A138" s="34"/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52"/>
      <c r="P138" s="152"/>
      <c r="Q138" s="152"/>
      <c r="R138" s="152"/>
      <c r="S138" s="152"/>
      <c r="T138" s="152"/>
      <c r="U138" s="188"/>
      <c r="V138" s="188"/>
      <c r="W138" s="188"/>
      <c r="X138" s="188"/>
      <c r="Y138" s="188"/>
      <c r="Z138" s="152"/>
      <c r="AA138" s="152"/>
      <c r="AB138" s="152"/>
      <c r="AC138" s="152"/>
      <c r="AD138" s="143"/>
      <c r="AE138" s="152"/>
      <c r="AF138" s="152"/>
      <c r="AG138" s="152"/>
      <c r="AH138" s="152"/>
      <c r="AI138" s="152"/>
      <c r="AJ138" s="152"/>
    </row>
    <row r="139" spans="1:36" s="21" customFormat="1">
      <c r="A139" s="34"/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52"/>
      <c r="P139" s="152"/>
      <c r="Q139" s="152"/>
      <c r="R139" s="152"/>
      <c r="S139" s="152"/>
      <c r="T139" s="152"/>
      <c r="U139" s="188"/>
      <c r="V139" s="188"/>
      <c r="W139" s="188"/>
      <c r="X139" s="188"/>
      <c r="Y139" s="188"/>
      <c r="Z139" s="152"/>
      <c r="AA139" s="152"/>
      <c r="AB139" s="152"/>
      <c r="AC139" s="152"/>
      <c r="AD139" s="143"/>
      <c r="AE139" s="152"/>
      <c r="AF139" s="152"/>
      <c r="AG139" s="152"/>
      <c r="AH139" s="152"/>
      <c r="AI139" s="152"/>
      <c r="AJ139" s="152"/>
    </row>
    <row r="140" spans="1:36" s="21" customFormat="1">
      <c r="A140" s="34"/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52"/>
      <c r="P140" s="152"/>
      <c r="Q140" s="152"/>
      <c r="R140" s="152"/>
      <c r="S140" s="152"/>
      <c r="T140" s="152"/>
      <c r="U140" s="188"/>
      <c r="V140" s="188"/>
      <c r="W140" s="188"/>
      <c r="X140" s="188"/>
      <c r="Y140" s="188"/>
      <c r="Z140" s="152"/>
      <c r="AA140" s="152"/>
      <c r="AB140" s="152"/>
      <c r="AC140" s="152"/>
      <c r="AD140" s="143"/>
      <c r="AE140" s="152"/>
      <c r="AF140" s="152"/>
      <c r="AG140" s="152"/>
      <c r="AH140" s="152"/>
      <c r="AI140" s="152"/>
      <c r="AJ140" s="152"/>
    </row>
    <row r="141" spans="1:36" s="21" customFormat="1">
      <c r="A141" s="34"/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52"/>
      <c r="P141" s="152"/>
      <c r="Q141" s="152"/>
      <c r="R141" s="152"/>
      <c r="S141" s="152"/>
      <c r="T141" s="152"/>
      <c r="U141" s="188"/>
      <c r="V141" s="188"/>
      <c r="W141" s="188"/>
      <c r="X141" s="188"/>
      <c r="Y141" s="188"/>
      <c r="Z141" s="152"/>
      <c r="AA141" s="152"/>
      <c r="AB141" s="152"/>
      <c r="AC141" s="152"/>
      <c r="AD141" s="143"/>
      <c r="AE141" s="152"/>
      <c r="AF141" s="152"/>
      <c r="AG141" s="152"/>
      <c r="AH141" s="152"/>
      <c r="AI141" s="152"/>
      <c r="AJ141" s="152"/>
    </row>
    <row r="142" spans="1:36" s="21" customFormat="1">
      <c r="A142" s="34"/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52"/>
      <c r="P142" s="152"/>
      <c r="Q142" s="152"/>
      <c r="R142" s="152"/>
      <c r="S142" s="152"/>
      <c r="T142" s="152"/>
      <c r="U142" s="188"/>
      <c r="V142" s="188"/>
      <c r="W142" s="188"/>
      <c r="X142" s="188"/>
      <c r="Y142" s="188"/>
      <c r="Z142" s="152"/>
      <c r="AA142" s="152"/>
      <c r="AB142" s="152"/>
      <c r="AC142" s="152"/>
      <c r="AD142" s="143"/>
      <c r="AE142" s="152"/>
      <c r="AF142" s="152"/>
      <c r="AG142" s="152"/>
      <c r="AH142" s="152"/>
      <c r="AI142" s="152"/>
      <c r="AJ142" s="152"/>
    </row>
    <row r="143" spans="1:36" s="21" customFormat="1">
      <c r="A143" s="34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88"/>
      <c r="V143" s="188"/>
      <c r="W143" s="188"/>
      <c r="X143" s="188"/>
      <c r="Y143" s="188"/>
      <c r="Z143" s="152"/>
      <c r="AA143" s="152"/>
      <c r="AB143" s="152"/>
      <c r="AC143" s="152"/>
      <c r="AD143" s="143"/>
      <c r="AE143" s="152"/>
      <c r="AF143" s="152"/>
      <c r="AG143" s="152"/>
      <c r="AH143" s="152"/>
      <c r="AI143" s="152"/>
      <c r="AJ143" s="152"/>
    </row>
    <row r="144" spans="1:36" s="21" customFormat="1">
      <c r="A144" s="34"/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52"/>
      <c r="P144" s="152"/>
      <c r="Q144" s="152"/>
      <c r="R144" s="152"/>
      <c r="S144" s="152"/>
      <c r="T144" s="152"/>
      <c r="U144" s="188"/>
      <c r="V144" s="188"/>
      <c r="W144" s="188"/>
      <c r="X144" s="188"/>
      <c r="Y144" s="188"/>
      <c r="Z144" s="152"/>
      <c r="AA144" s="152"/>
      <c r="AB144" s="152"/>
      <c r="AC144" s="152"/>
      <c r="AD144" s="143"/>
      <c r="AE144" s="152"/>
      <c r="AF144" s="152"/>
      <c r="AG144" s="152"/>
      <c r="AH144" s="152"/>
      <c r="AI144" s="152"/>
      <c r="AJ144" s="152"/>
    </row>
    <row r="145" spans="1:37" s="21" customFormat="1">
      <c r="A145" s="34"/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52"/>
      <c r="P145" s="152"/>
      <c r="Q145" s="152"/>
      <c r="R145" s="152"/>
      <c r="S145" s="152"/>
      <c r="T145" s="152"/>
      <c r="U145" s="188"/>
      <c r="V145" s="188"/>
      <c r="W145" s="188"/>
      <c r="X145" s="188"/>
      <c r="Y145" s="188"/>
      <c r="Z145" s="152"/>
      <c r="AA145" s="152"/>
      <c r="AB145" s="152"/>
      <c r="AC145" s="152"/>
      <c r="AD145" s="143"/>
      <c r="AE145" s="152"/>
      <c r="AF145" s="152"/>
      <c r="AG145" s="152"/>
      <c r="AH145" s="152"/>
      <c r="AI145" s="152"/>
      <c r="AJ145" s="152"/>
    </row>
    <row r="146" spans="1:37" s="21" customFormat="1">
      <c r="A146" s="34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88"/>
      <c r="V146" s="188"/>
      <c r="W146" s="188"/>
      <c r="X146" s="188"/>
      <c r="Y146" s="188"/>
      <c r="Z146" s="152"/>
      <c r="AA146" s="152"/>
      <c r="AB146" s="152"/>
      <c r="AC146" s="152"/>
      <c r="AD146" s="143"/>
      <c r="AE146" s="152"/>
      <c r="AF146" s="152"/>
      <c r="AG146" s="152"/>
      <c r="AH146" s="152"/>
      <c r="AI146" s="152"/>
      <c r="AJ146" s="152"/>
    </row>
    <row r="147" spans="1:37" s="21" customFormat="1">
      <c r="A147" s="34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88"/>
      <c r="V147" s="188"/>
      <c r="W147" s="188"/>
      <c r="X147" s="188"/>
      <c r="Y147" s="188"/>
      <c r="Z147" s="152"/>
      <c r="AA147" s="152"/>
      <c r="AB147" s="152"/>
      <c r="AC147" s="152"/>
      <c r="AD147" s="143"/>
      <c r="AE147" s="152"/>
      <c r="AF147" s="152"/>
      <c r="AG147" s="152"/>
      <c r="AH147" s="152"/>
      <c r="AI147" s="152"/>
      <c r="AJ147" s="152"/>
    </row>
    <row r="148" spans="1:37" s="21" customFormat="1">
      <c r="A148" s="34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88"/>
      <c r="V148" s="188"/>
      <c r="W148" s="188"/>
      <c r="X148" s="188"/>
      <c r="Y148" s="188"/>
      <c r="Z148" s="152"/>
      <c r="AA148" s="152"/>
      <c r="AB148" s="152"/>
      <c r="AC148" s="152"/>
      <c r="AD148" s="143"/>
      <c r="AE148" s="152"/>
      <c r="AF148" s="152"/>
      <c r="AG148" s="152"/>
      <c r="AH148" s="152"/>
      <c r="AI148" s="152"/>
      <c r="AJ148" s="152"/>
    </row>
    <row r="149" spans="1:37" s="21" customFormat="1">
      <c r="A149" s="34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88"/>
      <c r="V149" s="188"/>
      <c r="W149" s="188"/>
      <c r="X149" s="188"/>
      <c r="Y149" s="188"/>
      <c r="Z149" s="152"/>
      <c r="AA149" s="152"/>
      <c r="AB149" s="152"/>
      <c r="AC149" s="152"/>
      <c r="AD149" s="143"/>
      <c r="AE149" s="152"/>
      <c r="AF149" s="152"/>
      <c r="AG149" s="152"/>
      <c r="AH149" s="152"/>
      <c r="AI149" s="152"/>
      <c r="AJ149" s="152"/>
    </row>
    <row r="150" spans="1:37" s="21" customFormat="1">
      <c r="A150" s="34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88"/>
      <c r="V150" s="188"/>
      <c r="W150" s="188"/>
      <c r="X150" s="188"/>
      <c r="Y150" s="188"/>
      <c r="Z150" s="152"/>
      <c r="AA150" s="152"/>
      <c r="AB150" s="152"/>
      <c r="AC150" s="152"/>
      <c r="AD150" s="143"/>
      <c r="AE150" s="152"/>
      <c r="AF150" s="152"/>
      <c r="AG150" s="152"/>
      <c r="AH150" s="152"/>
      <c r="AI150" s="152"/>
      <c r="AJ150" s="152"/>
    </row>
    <row r="151" spans="1:37" s="21" customFormat="1">
      <c r="A151" s="34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88"/>
      <c r="V151" s="188"/>
      <c r="W151" s="188"/>
      <c r="X151" s="188"/>
      <c r="Y151" s="188"/>
      <c r="Z151" s="152"/>
      <c r="AA151" s="152"/>
      <c r="AB151" s="152"/>
      <c r="AC151" s="152"/>
      <c r="AD151" s="143"/>
      <c r="AE151" s="152"/>
      <c r="AF151" s="152"/>
      <c r="AG151" s="152"/>
      <c r="AH151" s="152"/>
      <c r="AI151" s="152"/>
      <c r="AJ151" s="152"/>
    </row>
    <row r="152" spans="1:37" s="21" customFormat="1">
      <c r="A152" s="34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88"/>
      <c r="V152" s="188"/>
      <c r="W152" s="188"/>
      <c r="X152" s="188"/>
      <c r="Y152" s="188"/>
      <c r="Z152" s="152"/>
      <c r="AA152" s="152"/>
      <c r="AB152" s="152"/>
      <c r="AC152" s="152"/>
      <c r="AD152" s="143"/>
      <c r="AE152" s="152"/>
      <c r="AF152" s="152"/>
      <c r="AG152" s="152"/>
      <c r="AH152" s="152"/>
      <c r="AI152" s="152"/>
      <c r="AJ152" s="152"/>
    </row>
    <row r="153" spans="1:37" s="21" customFormat="1">
      <c r="A153" s="34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88"/>
      <c r="V153" s="188"/>
      <c r="W153" s="188"/>
      <c r="X153" s="188"/>
      <c r="Y153" s="188"/>
      <c r="Z153" s="152"/>
      <c r="AA153" s="152"/>
      <c r="AB153" s="152"/>
      <c r="AC153" s="152"/>
      <c r="AD153" s="143"/>
      <c r="AE153" s="152"/>
      <c r="AF153" s="152"/>
      <c r="AG153" s="152"/>
      <c r="AH153" s="152"/>
      <c r="AI153" s="152"/>
      <c r="AJ153" s="152"/>
    </row>
    <row r="154" spans="1:37" s="21" customFormat="1">
      <c r="A154" s="34"/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88"/>
      <c r="V154" s="188"/>
      <c r="W154" s="188"/>
      <c r="X154" s="188"/>
      <c r="Y154" s="188"/>
      <c r="Z154" s="152"/>
      <c r="AA154" s="152"/>
      <c r="AB154" s="152"/>
      <c r="AC154" s="152"/>
      <c r="AD154" s="143"/>
      <c r="AE154" s="152"/>
      <c r="AF154" s="152"/>
      <c r="AG154" s="152"/>
      <c r="AH154" s="152"/>
      <c r="AI154" s="152"/>
      <c r="AJ154" s="152"/>
    </row>
    <row r="155" spans="1:37" s="21" customFormat="1">
      <c r="A155" s="34"/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52"/>
      <c r="P155" s="152"/>
      <c r="Q155" s="152"/>
      <c r="R155" s="152"/>
      <c r="S155" s="152"/>
      <c r="T155" s="152"/>
      <c r="U155" s="188"/>
      <c r="V155" s="188"/>
      <c r="W155" s="188"/>
      <c r="X155" s="188"/>
      <c r="Y155" s="188"/>
      <c r="Z155" s="152"/>
      <c r="AA155" s="152"/>
      <c r="AB155" s="152"/>
      <c r="AC155" s="152"/>
      <c r="AD155" s="143"/>
      <c r="AE155" s="152"/>
      <c r="AF155" s="152"/>
      <c r="AG155" s="152"/>
      <c r="AH155" s="152"/>
      <c r="AI155" s="152"/>
      <c r="AJ155" s="152"/>
    </row>
    <row r="156" spans="1:37" s="21" customFormat="1">
      <c r="A156" s="34"/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52"/>
      <c r="P156" s="152"/>
      <c r="Q156" s="152"/>
      <c r="R156" s="152"/>
      <c r="S156" s="152"/>
      <c r="T156" s="152"/>
      <c r="U156" s="188"/>
      <c r="V156" s="188"/>
      <c r="W156" s="188"/>
      <c r="X156" s="188"/>
      <c r="Y156" s="188"/>
      <c r="Z156" s="152"/>
      <c r="AA156" s="152"/>
      <c r="AB156" s="152"/>
      <c r="AC156" s="152"/>
      <c r="AD156" s="143"/>
      <c r="AE156" s="152"/>
      <c r="AF156" s="152"/>
      <c r="AG156" s="152"/>
      <c r="AH156" s="152"/>
      <c r="AI156" s="152"/>
      <c r="AJ156" s="152"/>
    </row>
    <row r="157" spans="1:37" s="21" customFormat="1">
      <c r="A157" s="34"/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52"/>
      <c r="P157" s="152"/>
      <c r="Q157" s="152"/>
      <c r="R157" s="152"/>
      <c r="S157" s="152"/>
      <c r="T157" s="152"/>
      <c r="U157" s="188"/>
      <c r="V157" s="188"/>
      <c r="W157" s="188"/>
      <c r="X157" s="188"/>
      <c r="Y157" s="188"/>
      <c r="Z157" s="152"/>
      <c r="AA157" s="152"/>
      <c r="AB157" s="152"/>
      <c r="AC157" s="152"/>
      <c r="AD157" s="143"/>
      <c r="AE157" s="152"/>
      <c r="AF157" s="152"/>
      <c r="AG157" s="152"/>
      <c r="AH157" s="152"/>
      <c r="AI157" s="152"/>
      <c r="AJ157" s="152"/>
    </row>
    <row r="158" spans="1:37" s="21" customFormat="1">
      <c r="A158" s="34"/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52"/>
      <c r="P158" s="152"/>
      <c r="Q158" s="152"/>
      <c r="R158" s="152"/>
      <c r="S158" s="152"/>
      <c r="T158" s="152"/>
      <c r="U158" s="188"/>
      <c r="V158" s="188"/>
      <c r="W158" s="188"/>
      <c r="X158" s="188"/>
      <c r="Y158" s="188"/>
      <c r="Z158" s="152"/>
      <c r="AA158" s="152"/>
      <c r="AB158" s="152"/>
      <c r="AC158" s="152"/>
      <c r="AD158" s="143"/>
      <c r="AE158" s="152"/>
      <c r="AF158" s="152"/>
      <c r="AG158" s="152"/>
      <c r="AH158" s="152"/>
      <c r="AI158" s="152"/>
      <c r="AJ158" s="152"/>
    </row>
    <row r="159" spans="1:37" s="21" customFormat="1">
      <c r="A159" s="34"/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52"/>
      <c r="P159" s="152"/>
      <c r="Q159" s="152"/>
      <c r="R159" s="152"/>
      <c r="S159" s="152"/>
      <c r="T159" s="152"/>
      <c r="U159" s="188"/>
      <c r="V159" s="188"/>
      <c r="W159" s="188"/>
      <c r="X159" s="188"/>
      <c r="Y159" s="188"/>
      <c r="Z159" s="152"/>
      <c r="AA159" s="152"/>
      <c r="AB159" s="152"/>
      <c r="AC159" s="152"/>
      <c r="AD159" s="143"/>
      <c r="AE159" s="152"/>
      <c r="AF159" s="152"/>
      <c r="AG159" s="152"/>
      <c r="AH159" s="152"/>
      <c r="AI159" s="152"/>
      <c r="AJ159" s="152"/>
      <c r="AK159" s="18"/>
    </row>
    <row r="160" spans="1:37" s="21" customFormat="1">
      <c r="A160" s="34"/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52"/>
      <c r="P160" s="152"/>
      <c r="Q160" s="152"/>
      <c r="R160" s="152"/>
      <c r="S160" s="152"/>
      <c r="T160" s="152"/>
      <c r="U160" s="188"/>
      <c r="V160" s="188"/>
      <c r="W160" s="188"/>
      <c r="X160" s="188"/>
      <c r="Y160" s="188"/>
      <c r="Z160" s="152"/>
      <c r="AA160" s="152"/>
      <c r="AB160" s="152"/>
      <c r="AC160" s="152"/>
      <c r="AD160" s="143"/>
      <c r="AE160" s="152"/>
      <c r="AF160" s="152"/>
      <c r="AG160" s="152"/>
      <c r="AH160" s="152"/>
      <c r="AI160" s="152"/>
      <c r="AJ160" s="152"/>
      <c r="AK160" s="18"/>
    </row>
    <row r="161" spans="1:38" s="21" customFormat="1">
      <c r="A161" s="34"/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52"/>
      <c r="P161" s="152"/>
      <c r="Q161" s="152"/>
      <c r="R161" s="152"/>
      <c r="S161" s="152"/>
      <c r="T161" s="152"/>
      <c r="U161" s="188"/>
      <c r="V161" s="188"/>
      <c r="W161" s="188"/>
      <c r="X161" s="188"/>
      <c r="Y161" s="188"/>
      <c r="Z161" s="152"/>
      <c r="AA161" s="152"/>
      <c r="AB161" s="152"/>
      <c r="AC161" s="152"/>
      <c r="AD161" s="143"/>
      <c r="AE161" s="152"/>
      <c r="AF161" s="152"/>
      <c r="AG161" s="152"/>
      <c r="AH161" s="152"/>
      <c r="AI161" s="152"/>
      <c r="AJ161" s="152"/>
      <c r="AK161" s="18"/>
      <c r="AL161" s="18"/>
    </row>
    <row r="162" spans="1:38" s="18" customFormat="1">
      <c r="A162" s="19"/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52"/>
      <c r="P162" s="152"/>
      <c r="Q162" s="152"/>
      <c r="R162" s="152"/>
      <c r="S162" s="152"/>
      <c r="T162" s="152"/>
      <c r="U162" s="188"/>
      <c r="V162" s="188"/>
      <c r="W162" s="188"/>
      <c r="X162" s="188"/>
      <c r="Y162" s="188"/>
      <c r="Z162" s="152"/>
      <c r="AA162" s="152"/>
      <c r="AB162" s="152"/>
      <c r="AC162" s="152"/>
      <c r="AD162" s="143"/>
      <c r="AE162" s="152"/>
      <c r="AF162" s="152"/>
      <c r="AG162" s="152"/>
      <c r="AH162" s="152"/>
      <c r="AI162" s="152"/>
      <c r="AJ162" s="152"/>
      <c r="AK162" s="1"/>
    </row>
    <row r="163" spans="1:38" s="18" customFormat="1">
      <c r="A163" s="19"/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52"/>
      <c r="P163" s="152"/>
      <c r="Q163" s="152"/>
      <c r="R163" s="152"/>
      <c r="S163" s="152"/>
      <c r="T163" s="152"/>
      <c r="U163" s="188"/>
      <c r="V163" s="188"/>
      <c r="W163" s="188"/>
      <c r="X163" s="188"/>
      <c r="Y163" s="188"/>
      <c r="Z163" s="152"/>
      <c r="AA163" s="152"/>
      <c r="AB163" s="152"/>
      <c r="AC163" s="152"/>
      <c r="AD163" s="143"/>
      <c r="AE163" s="152"/>
      <c r="AF163" s="152"/>
      <c r="AG163" s="152"/>
      <c r="AH163" s="152"/>
      <c r="AI163" s="152"/>
      <c r="AJ163" s="152"/>
      <c r="AK163" s="1"/>
    </row>
    <row r="164" spans="1:38" s="18" customFormat="1">
      <c r="A164" s="19"/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52"/>
      <c r="P164" s="152"/>
      <c r="Q164" s="152"/>
      <c r="R164" s="152"/>
      <c r="S164" s="152"/>
      <c r="T164" s="152"/>
      <c r="U164" s="188"/>
      <c r="V164" s="188"/>
      <c r="W164" s="188"/>
      <c r="X164" s="188"/>
      <c r="Y164" s="188"/>
      <c r="Z164" s="152"/>
      <c r="AA164" s="152"/>
      <c r="AB164" s="152"/>
      <c r="AC164" s="152"/>
      <c r="AD164" s="143"/>
      <c r="AE164" s="152"/>
      <c r="AF164" s="152"/>
      <c r="AG164" s="152"/>
      <c r="AH164" s="152"/>
      <c r="AI164" s="152"/>
      <c r="AJ164" s="152"/>
      <c r="AK164" s="1"/>
      <c r="AL164" s="1"/>
    </row>
    <row r="165" spans="1:38">
      <c r="A165" s="16"/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52"/>
      <c r="P165" s="152"/>
      <c r="Q165" s="152"/>
      <c r="R165" s="152"/>
      <c r="S165" s="152"/>
      <c r="T165" s="152"/>
      <c r="U165" s="188"/>
      <c r="V165" s="188"/>
      <c r="W165" s="188"/>
      <c r="X165" s="188"/>
      <c r="Y165" s="188"/>
      <c r="Z165" s="152"/>
      <c r="AA165" s="152"/>
      <c r="AB165" s="152"/>
      <c r="AC165" s="152"/>
      <c r="AD165" s="143"/>
      <c r="AE165" s="152"/>
      <c r="AF165" s="152"/>
      <c r="AG165" s="152"/>
      <c r="AH165" s="152"/>
      <c r="AI165" s="152"/>
      <c r="AJ165" s="152"/>
    </row>
    <row r="166" spans="1:38">
      <c r="A166" s="16"/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52"/>
      <c r="P166" s="152"/>
      <c r="Q166" s="152"/>
      <c r="R166" s="152"/>
      <c r="S166" s="152"/>
      <c r="T166" s="152"/>
      <c r="U166" s="188"/>
      <c r="V166" s="188"/>
      <c r="W166" s="188"/>
      <c r="X166" s="188"/>
      <c r="Y166" s="188"/>
      <c r="Z166" s="152"/>
      <c r="AA166" s="152"/>
      <c r="AB166" s="152"/>
      <c r="AC166" s="152"/>
      <c r="AD166" s="143"/>
      <c r="AE166" s="152"/>
      <c r="AF166" s="152"/>
      <c r="AG166" s="152"/>
      <c r="AH166" s="152"/>
      <c r="AI166" s="152"/>
      <c r="AJ166" s="152"/>
    </row>
    <row r="167" spans="1:38">
      <c r="A167" s="16"/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88"/>
      <c r="V167" s="188"/>
      <c r="W167" s="188"/>
      <c r="X167" s="188"/>
      <c r="Y167" s="188"/>
      <c r="Z167" s="152"/>
      <c r="AA167" s="152"/>
      <c r="AB167" s="152"/>
      <c r="AC167" s="152"/>
      <c r="AD167" s="143"/>
      <c r="AE167" s="152"/>
      <c r="AF167" s="152"/>
      <c r="AG167" s="152"/>
      <c r="AH167" s="152"/>
      <c r="AI167" s="152"/>
      <c r="AJ167" s="152"/>
    </row>
    <row r="168" spans="1:38">
      <c r="A168" s="16"/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88"/>
      <c r="V168" s="188"/>
      <c r="W168" s="188"/>
      <c r="X168" s="188"/>
      <c r="Y168" s="188"/>
      <c r="Z168" s="152"/>
      <c r="AA168" s="152"/>
      <c r="AB168" s="152"/>
      <c r="AC168" s="152"/>
      <c r="AD168" s="143"/>
      <c r="AE168" s="152"/>
      <c r="AF168" s="152"/>
      <c r="AG168" s="152"/>
      <c r="AH168" s="152"/>
      <c r="AI168" s="152"/>
      <c r="AJ168" s="152"/>
    </row>
    <row r="169" spans="1:38">
      <c r="A169" s="16"/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88"/>
      <c r="V169" s="188"/>
      <c r="W169" s="188"/>
      <c r="X169" s="188"/>
      <c r="Y169" s="188"/>
      <c r="Z169" s="152"/>
      <c r="AA169" s="152"/>
      <c r="AB169" s="152"/>
      <c r="AC169" s="152"/>
      <c r="AD169" s="143"/>
      <c r="AE169" s="152"/>
      <c r="AF169" s="152"/>
      <c r="AG169" s="152"/>
      <c r="AH169" s="152"/>
      <c r="AI169" s="152"/>
      <c r="AJ169" s="152"/>
    </row>
    <row r="170" spans="1:38">
      <c r="A170" s="16"/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52"/>
      <c r="P170" s="152"/>
      <c r="Q170" s="152"/>
      <c r="R170" s="152"/>
      <c r="S170" s="152"/>
      <c r="T170" s="152"/>
      <c r="U170" s="188"/>
      <c r="V170" s="188"/>
      <c r="W170" s="188"/>
      <c r="X170" s="188"/>
      <c r="Y170" s="188"/>
      <c r="Z170" s="152"/>
      <c r="AA170" s="152"/>
      <c r="AB170" s="152"/>
      <c r="AC170" s="152"/>
      <c r="AD170" s="143"/>
      <c r="AE170" s="152"/>
      <c r="AF170" s="152"/>
      <c r="AG170" s="152"/>
      <c r="AH170" s="152"/>
      <c r="AI170" s="152"/>
      <c r="AJ170" s="152"/>
    </row>
    <row r="171" spans="1:38">
      <c r="A171" s="16"/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  <c r="Q171" s="152"/>
      <c r="R171" s="152"/>
      <c r="S171" s="152"/>
      <c r="T171" s="152"/>
      <c r="U171" s="188"/>
      <c r="V171" s="188"/>
      <c r="W171" s="188"/>
      <c r="X171" s="188"/>
      <c r="Y171" s="188"/>
      <c r="Z171" s="152"/>
      <c r="AA171" s="152"/>
      <c r="AB171" s="152"/>
      <c r="AC171" s="152"/>
      <c r="AD171" s="143"/>
      <c r="AE171" s="152"/>
      <c r="AF171" s="152"/>
      <c r="AG171" s="152"/>
      <c r="AH171" s="152"/>
      <c r="AI171" s="152"/>
      <c r="AJ171" s="152"/>
    </row>
    <row r="172" spans="1:38">
      <c r="A172" s="16"/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52"/>
      <c r="P172" s="152"/>
      <c r="Q172" s="152"/>
      <c r="R172" s="152"/>
      <c r="S172" s="152"/>
      <c r="T172" s="152"/>
      <c r="U172" s="188"/>
      <c r="V172" s="188"/>
      <c r="W172" s="188"/>
      <c r="X172" s="188"/>
      <c r="Y172" s="188"/>
      <c r="Z172" s="152"/>
      <c r="AA172" s="152"/>
      <c r="AB172" s="152"/>
      <c r="AC172" s="152"/>
      <c r="AD172" s="143"/>
      <c r="AE172" s="152"/>
      <c r="AF172" s="152"/>
      <c r="AG172" s="152"/>
      <c r="AH172" s="152"/>
      <c r="AI172" s="152"/>
      <c r="AJ172" s="152"/>
    </row>
    <row r="173" spans="1:38">
      <c r="A173" s="16"/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52"/>
      <c r="P173" s="152"/>
      <c r="Q173" s="152"/>
      <c r="R173" s="152"/>
      <c r="S173" s="152"/>
      <c r="T173" s="152"/>
      <c r="U173" s="188"/>
      <c r="V173" s="188"/>
      <c r="W173" s="188"/>
      <c r="X173" s="188"/>
      <c r="Y173" s="188"/>
      <c r="Z173" s="152"/>
      <c r="AA173" s="152"/>
      <c r="AB173" s="152"/>
      <c r="AC173" s="152"/>
      <c r="AD173" s="143"/>
      <c r="AE173" s="152"/>
      <c r="AF173" s="152"/>
      <c r="AG173" s="152"/>
      <c r="AH173" s="152"/>
      <c r="AI173" s="152"/>
      <c r="AJ173" s="152"/>
    </row>
    <row r="174" spans="1:38">
      <c r="A174" s="16"/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52"/>
      <c r="P174" s="152"/>
      <c r="Q174" s="152"/>
      <c r="R174" s="152"/>
      <c r="S174" s="152"/>
      <c r="T174" s="152"/>
      <c r="U174" s="188"/>
      <c r="V174" s="188"/>
      <c r="W174" s="188"/>
      <c r="X174" s="188"/>
      <c r="Y174" s="188"/>
      <c r="Z174" s="152"/>
      <c r="AA174" s="152"/>
      <c r="AB174" s="152"/>
      <c r="AC174" s="152"/>
      <c r="AD174" s="143"/>
      <c r="AE174" s="152"/>
      <c r="AF174" s="152"/>
      <c r="AG174" s="152"/>
      <c r="AH174" s="152"/>
      <c r="AI174" s="152"/>
      <c r="AJ174" s="152"/>
    </row>
    <row r="175" spans="1:38">
      <c r="A175" s="16"/>
      <c r="B175" s="152"/>
      <c r="C175" s="152"/>
      <c r="D175" s="152"/>
      <c r="E175" s="152"/>
      <c r="F175" s="152"/>
      <c r="G175" s="152"/>
      <c r="H175" s="152"/>
      <c r="I175" s="152"/>
      <c r="J175" s="152"/>
      <c r="K175" s="152"/>
      <c r="L175" s="152"/>
      <c r="M175" s="152"/>
      <c r="N175" s="152"/>
      <c r="O175" s="152"/>
      <c r="P175" s="152"/>
      <c r="Q175" s="152"/>
      <c r="R175" s="152"/>
      <c r="S175" s="152"/>
      <c r="T175" s="152"/>
      <c r="U175" s="188"/>
      <c r="V175" s="188"/>
      <c r="W175" s="188"/>
      <c r="X175" s="188"/>
      <c r="Y175" s="188"/>
      <c r="Z175" s="152"/>
      <c r="AA175" s="152"/>
      <c r="AB175" s="152"/>
      <c r="AC175" s="152"/>
      <c r="AD175" s="143"/>
      <c r="AE175" s="152"/>
      <c r="AF175" s="152"/>
      <c r="AG175" s="152"/>
      <c r="AH175" s="152"/>
      <c r="AI175" s="152"/>
      <c r="AJ175" s="152"/>
    </row>
    <row r="176" spans="1:38">
      <c r="A176" s="16"/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88"/>
      <c r="V176" s="188"/>
      <c r="W176" s="188"/>
      <c r="X176" s="188"/>
      <c r="Y176" s="188"/>
      <c r="Z176" s="152"/>
      <c r="AA176" s="152"/>
      <c r="AB176" s="152"/>
      <c r="AC176" s="152"/>
      <c r="AD176" s="143"/>
      <c r="AE176" s="152"/>
      <c r="AF176" s="152"/>
      <c r="AG176" s="152"/>
      <c r="AH176" s="152"/>
      <c r="AI176" s="152"/>
      <c r="AJ176" s="152"/>
    </row>
    <row r="177" spans="1:36">
      <c r="A177" s="16"/>
      <c r="B177" s="152"/>
      <c r="C177" s="152"/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88"/>
      <c r="V177" s="188"/>
      <c r="W177" s="188"/>
      <c r="X177" s="188"/>
      <c r="Y177" s="188"/>
      <c r="Z177" s="152"/>
      <c r="AA177" s="152"/>
      <c r="AB177" s="152"/>
      <c r="AC177" s="152"/>
      <c r="AD177" s="143"/>
      <c r="AE177" s="152"/>
      <c r="AF177" s="152"/>
      <c r="AG177" s="152"/>
      <c r="AH177" s="152"/>
      <c r="AI177" s="152"/>
      <c r="AJ177" s="152"/>
    </row>
    <row r="178" spans="1:36">
      <c r="A178" s="16"/>
      <c r="B178" s="152"/>
      <c r="C178" s="152"/>
      <c r="D178" s="152"/>
      <c r="E178" s="152"/>
      <c r="F178" s="152"/>
      <c r="G178" s="152"/>
      <c r="H178" s="152"/>
      <c r="I178" s="152"/>
      <c r="J178" s="152"/>
      <c r="K178" s="152"/>
      <c r="L178" s="152"/>
      <c r="M178" s="152"/>
      <c r="N178" s="152"/>
      <c r="O178" s="152"/>
      <c r="P178" s="152"/>
      <c r="Q178" s="152"/>
      <c r="R178" s="152"/>
      <c r="S178" s="152"/>
      <c r="T178" s="152"/>
      <c r="U178" s="188"/>
      <c r="V178" s="188"/>
      <c r="W178" s="188"/>
      <c r="X178" s="188"/>
      <c r="Y178" s="188"/>
      <c r="Z178" s="152"/>
      <c r="AA178" s="152"/>
      <c r="AB178" s="152"/>
      <c r="AC178" s="152"/>
      <c r="AD178" s="143"/>
      <c r="AE178" s="152"/>
      <c r="AF178" s="152"/>
      <c r="AG178" s="152"/>
      <c r="AH178" s="152"/>
      <c r="AI178" s="152"/>
      <c r="AJ178" s="152"/>
    </row>
    <row r="179" spans="1:36">
      <c r="A179" s="16"/>
      <c r="B179" s="152"/>
      <c r="C179" s="152"/>
      <c r="D179" s="152"/>
      <c r="E179" s="152"/>
      <c r="F179" s="152"/>
      <c r="G179" s="152"/>
      <c r="H179" s="152"/>
      <c r="I179" s="152"/>
      <c r="J179" s="152"/>
      <c r="K179" s="152"/>
      <c r="L179" s="152"/>
      <c r="M179" s="152"/>
      <c r="N179" s="152"/>
      <c r="O179" s="152"/>
      <c r="P179" s="152"/>
      <c r="Q179" s="152"/>
      <c r="R179" s="152"/>
      <c r="S179" s="152"/>
      <c r="T179" s="152"/>
      <c r="U179" s="188"/>
      <c r="V179" s="188"/>
      <c r="W179" s="188"/>
      <c r="X179" s="188"/>
      <c r="Y179" s="188"/>
      <c r="Z179" s="152"/>
      <c r="AA179" s="152"/>
      <c r="AB179" s="152"/>
      <c r="AC179" s="152"/>
      <c r="AD179" s="143"/>
      <c r="AE179" s="152"/>
      <c r="AF179" s="152"/>
      <c r="AG179" s="152"/>
      <c r="AH179" s="152"/>
      <c r="AI179" s="152"/>
      <c r="AJ179" s="152"/>
    </row>
    <row r="180" spans="1:36">
      <c r="A180" s="16"/>
      <c r="B180" s="152"/>
      <c r="C180" s="152"/>
      <c r="D180" s="152"/>
      <c r="E180" s="152"/>
      <c r="F180" s="152"/>
      <c r="G180" s="152"/>
      <c r="H180" s="152"/>
      <c r="I180" s="152"/>
      <c r="J180" s="152"/>
      <c r="K180" s="152"/>
      <c r="L180" s="152"/>
      <c r="M180" s="152"/>
      <c r="N180" s="152"/>
      <c r="O180" s="152"/>
      <c r="P180" s="152"/>
      <c r="Q180" s="152"/>
      <c r="R180" s="152"/>
      <c r="S180" s="152"/>
      <c r="T180" s="152"/>
      <c r="U180" s="188"/>
      <c r="V180" s="188"/>
      <c r="W180" s="188"/>
      <c r="X180" s="188"/>
      <c r="Y180" s="188"/>
      <c r="Z180" s="152"/>
      <c r="AA180" s="152"/>
      <c r="AB180" s="152"/>
      <c r="AC180" s="152"/>
      <c r="AD180" s="143"/>
      <c r="AE180" s="152"/>
      <c r="AF180" s="152"/>
      <c r="AG180" s="152"/>
      <c r="AH180" s="152"/>
      <c r="AI180" s="152"/>
      <c r="AJ180" s="152"/>
    </row>
    <row r="181" spans="1:36">
      <c r="A181" s="16"/>
      <c r="B181" s="152"/>
      <c r="C181" s="152"/>
      <c r="D181" s="152"/>
      <c r="E181" s="152"/>
      <c r="F181" s="152"/>
      <c r="G181" s="152"/>
      <c r="H181" s="152"/>
      <c r="I181" s="152"/>
      <c r="J181" s="152"/>
      <c r="K181" s="152"/>
      <c r="L181" s="152"/>
      <c r="M181" s="152"/>
      <c r="N181" s="152"/>
      <c r="O181" s="152"/>
      <c r="P181" s="152"/>
      <c r="Q181" s="152"/>
      <c r="R181" s="152"/>
      <c r="S181" s="152"/>
      <c r="T181" s="152"/>
      <c r="U181" s="188"/>
      <c r="V181" s="188"/>
      <c r="W181" s="188"/>
      <c r="X181" s="188"/>
      <c r="Y181" s="188"/>
      <c r="Z181" s="152"/>
      <c r="AA181" s="152"/>
      <c r="AB181" s="152"/>
      <c r="AC181" s="152"/>
      <c r="AD181" s="143"/>
      <c r="AE181" s="152"/>
      <c r="AF181" s="152"/>
      <c r="AG181" s="152"/>
      <c r="AH181" s="152"/>
      <c r="AI181" s="152"/>
      <c r="AJ181" s="152"/>
    </row>
    <row r="182" spans="1:36">
      <c r="A182" s="16"/>
      <c r="B182" s="152"/>
      <c r="C182" s="152"/>
      <c r="D182" s="152"/>
      <c r="E182" s="152"/>
      <c r="F182" s="152"/>
      <c r="G182" s="152"/>
      <c r="H182" s="152"/>
      <c r="I182" s="152"/>
      <c r="J182" s="152"/>
      <c r="K182" s="152"/>
      <c r="L182" s="152"/>
      <c r="M182" s="152"/>
      <c r="N182" s="152"/>
      <c r="O182" s="152"/>
      <c r="P182" s="152"/>
      <c r="Q182" s="152"/>
      <c r="R182" s="152"/>
      <c r="S182" s="152"/>
      <c r="T182" s="152"/>
      <c r="U182" s="188"/>
      <c r="V182" s="188"/>
      <c r="W182" s="188"/>
      <c r="X182" s="188"/>
      <c r="Y182" s="188"/>
      <c r="Z182" s="152"/>
      <c r="AA182" s="152"/>
      <c r="AB182" s="152"/>
      <c r="AC182" s="152"/>
      <c r="AD182" s="143"/>
      <c r="AE182" s="152"/>
      <c r="AF182" s="152"/>
      <c r="AG182" s="152"/>
      <c r="AH182" s="152"/>
      <c r="AI182" s="152"/>
      <c r="AJ182" s="152"/>
    </row>
    <row r="183" spans="1:36">
      <c r="A183" s="16"/>
      <c r="B183" s="152"/>
      <c r="C183" s="152"/>
      <c r="D183" s="152"/>
      <c r="E183" s="152"/>
      <c r="F183" s="152"/>
      <c r="G183" s="152"/>
      <c r="H183" s="152"/>
      <c r="I183" s="152"/>
      <c r="J183" s="152"/>
      <c r="K183" s="152"/>
      <c r="L183" s="152"/>
      <c r="M183" s="152"/>
      <c r="N183" s="152"/>
      <c r="O183" s="152"/>
      <c r="P183" s="152"/>
      <c r="Q183" s="152"/>
      <c r="R183" s="152"/>
      <c r="S183" s="152"/>
      <c r="T183" s="152"/>
      <c r="U183" s="188"/>
      <c r="V183" s="188"/>
      <c r="W183" s="188"/>
      <c r="X183" s="188"/>
      <c r="Y183" s="188"/>
      <c r="Z183" s="152"/>
      <c r="AA183" s="152"/>
      <c r="AB183" s="152"/>
      <c r="AC183" s="152"/>
      <c r="AD183" s="143"/>
      <c r="AE183" s="152"/>
      <c r="AF183" s="152"/>
      <c r="AG183" s="152"/>
      <c r="AH183" s="152"/>
      <c r="AI183" s="152"/>
      <c r="AJ183" s="152"/>
    </row>
    <row r="184" spans="1:36">
      <c r="A184" s="16"/>
      <c r="B184" s="152"/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88"/>
      <c r="V184" s="188"/>
      <c r="W184" s="188"/>
      <c r="X184" s="188"/>
      <c r="Y184" s="188"/>
      <c r="Z184" s="152"/>
      <c r="AA184" s="152"/>
      <c r="AB184" s="152"/>
      <c r="AC184" s="152"/>
      <c r="AD184" s="143"/>
      <c r="AE184" s="152"/>
      <c r="AF184" s="152"/>
      <c r="AG184" s="152"/>
      <c r="AH184" s="152"/>
      <c r="AI184" s="152"/>
      <c r="AJ184" s="152"/>
    </row>
    <row r="185" spans="1:36">
      <c r="A185" s="16"/>
      <c r="B185" s="152"/>
      <c r="C185" s="152"/>
      <c r="D185" s="152"/>
      <c r="E185" s="152"/>
      <c r="F185" s="152"/>
      <c r="G185" s="152"/>
      <c r="H185" s="152"/>
      <c r="I185" s="152"/>
      <c r="J185" s="152"/>
      <c r="K185" s="152"/>
      <c r="L185" s="152"/>
      <c r="M185" s="152"/>
      <c r="N185" s="152"/>
      <c r="O185" s="152"/>
      <c r="P185" s="152"/>
      <c r="Q185" s="152"/>
      <c r="R185" s="152"/>
      <c r="S185" s="152"/>
      <c r="T185" s="152"/>
      <c r="U185" s="188"/>
      <c r="V185" s="188"/>
      <c r="W185" s="188"/>
      <c r="X185" s="188"/>
      <c r="Y185" s="188"/>
      <c r="Z185" s="152"/>
      <c r="AA185" s="152"/>
      <c r="AB185" s="152"/>
      <c r="AC185" s="152"/>
      <c r="AD185" s="143"/>
      <c r="AE185" s="152"/>
      <c r="AF185" s="152"/>
      <c r="AG185" s="152"/>
      <c r="AH185" s="152"/>
      <c r="AI185" s="152"/>
      <c r="AJ185" s="152"/>
    </row>
    <row r="186" spans="1:36">
      <c r="A186" s="16"/>
      <c r="B186" s="152"/>
      <c r="C186" s="152"/>
      <c r="D186" s="152"/>
      <c r="E186" s="152"/>
      <c r="F186" s="152"/>
      <c r="G186" s="152"/>
      <c r="H186" s="152"/>
      <c r="I186" s="152"/>
      <c r="J186" s="152"/>
      <c r="K186" s="152"/>
      <c r="L186" s="152"/>
      <c r="M186" s="152"/>
      <c r="N186" s="152"/>
      <c r="O186" s="152"/>
      <c r="P186" s="152"/>
      <c r="Q186" s="152"/>
      <c r="R186" s="152"/>
      <c r="S186" s="152"/>
      <c r="T186" s="152"/>
      <c r="U186" s="188"/>
      <c r="V186" s="188"/>
      <c r="W186" s="188"/>
      <c r="X186" s="188"/>
      <c r="Y186" s="188"/>
      <c r="Z186" s="152"/>
      <c r="AA186" s="152"/>
      <c r="AB186" s="152"/>
      <c r="AC186" s="152"/>
      <c r="AD186" s="143"/>
      <c r="AE186" s="152"/>
      <c r="AF186" s="152"/>
      <c r="AG186" s="152"/>
      <c r="AH186" s="152"/>
      <c r="AI186" s="152"/>
      <c r="AJ186" s="152"/>
    </row>
    <row r="187" spans="1:36">
      <c r="A187" s="16"/>
      <c r="B187" s="152"/>
      <c r="C187" s="152"/>
      <c r="D187" s="152"/>
      <c r="E187" s="152"/>
      <c r="F187" s="152"/>
      <c r="G187" s="152"/>
      <c r="H187" s="152"/>
      <c r="I187" s="152"/>
      <c r="J187" s="152"/>
      <c r="K187" s="152"/>
      <c r="L187" s="152"/>
      <c r="M187" s="152"/>
      <c r="N187" s="152"/>
      <c r="O187" s="152"/>
      <c r="P187" s="152"/>
      <c r="Q187" s="152"/>
      <c r="R187" s="152"/>
      <c r="S187" s="152"/>
      <c r="T187" s="152"/>
      <c r="U187" s="188"/>
      <c r="V187" s="188"/>
      <c r="W187" s="188"/>
      <c r="X187" s="188"/>
      <c r="Y187" s="188"/>
      <c r="Z187" s="152"/>
      <c r="AA187" s="152"/>
      <c r="AB187" s="152"/>
      <c r="AC187" s="152"/>
      <c r="AD187" s="143"/>
      <c r="AE187" s="152"/>
      <c r="AF187" s="152"/>
      <c r="AG187" s="152"/>
      <c r="AH187" s="152"/>
      <c r="AI187" s="152"/>
      <c r="AJ187" s="152"/>
    </row>
    <row r="188" spans="1:36">
      <c r="A188" s="16"/>
      <c r="B188" s="152"/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88"/>
      <c r="V188" s="188"/>
      <c r="W188" s="188"/>
      <c r="X188" s="188"/>
      <c r="Y188" s="188"/>
      <c r="Z188" s="152"/>
      <c r="AA188" s="152"/>
      <c r="AB188" s="152"/>
      <c r="AC188" s="152"/>
      <c r="AD188" s="143"/>
      <c r="AE188" s="152"/>
      <c r="AF188" s="152"/>
      <c r="AG188" s="152"/>
      <c r="AH188" s="152"/>
      <c r="AI188" s="152"/>
      <c r="AJ188" s="152"/>
    </row>
    <row r="189" spans="1:36">
      <c r="A189" s="16"/>
      <c r="B189" s="152"/>
      <c r="C189" s="152"/>
      <c r="D189" s="152"/>
      <c r="E189" s="152"/>
      <c r="F189" s="152"/>
      <c r="G189" s="152"/>
      <c r="H189" s="152"/>
      <c r="I189" s="152"/>
      <c r="J189" s="152"/>
      <c r="K189" s="152"/>
      <c r="L189" s="152"/>
      <c r="M189" s="152"/>
      <c r="N189" s="152"/>
      <c r="O189" s="152"/>
      <c r="P189" s="152"/>
      <c r="Q189" s="152"/>
      <c r="R189" s="152"/>
      <c r="S189" s="152"/>
      <c r="T189" s="152"/>
      <c r="U189" s="188"/>
      <c r="V189" s="188"/>
      <c r="W189" s="188"/>
      <c r="X189" s="188"/>
      <c r="Y189" s="188"/>
      <c r="Z189" s="152"/>
      <c r="AA189" s="152"/>
      <c r="AB189" s="152"/>
      <c r="AC189" s="152"/>
      <c r="AD189" s="143"/>
      <c r="AE189" s="152"/>
      <c r="AF189" s="152"/>
      <c r="AG189" s="152"/>
      <c r="AH189" s="152"/>
      <c r="AI189" s="152"/>
      <c r="AJ189" s="152"/>
    </row>
    <row r="190" spans="1:36">
      <c r="A190" s="16"/>
      <c r="B190" s="152"/>
      <c r="C190" s="152"/>
      <c r="D190" s="152"/>
      <c r="E190" s="152"/>
      <c r="F190" s="152"/>
      <c r="G190" s="152"/>
      <c r="H190" s="152"/>
      <c r="I190" s="152"/>
      <c r="J190" s="152"/>
      <c r="K190" s="152"/>
      <c r="L190" s="152"/>
      <c r="M190" s="152"/>
      <c r="N190" s="152"/>
      <c r="O190" s="152"/>
      <c r="P190" s="152"/>
      <c r="Q190" s="152"/>
      <c r="R190" s="152"/>
      <c r="S190" s="152"/>
      <c r="T190" s="152"/>
      <c r="U190" s="188"/>
      <c r="V190" s="188"/>
      <c r="W190" s="188"/>
      <c r="X190" s="188"/>
      <c r="Y190" s="188"/>
      <c r="Z190" s="152"/>
      <c r="AA190" s="152"/>
      <c r="AB190" s="152"/>
      <c r="AC190" s="152"/>
      <c r="AD190" s="143"/>
      <c r="AE190" s="152"/>
      <c r="AF190" s="152"/>
      <c r="AG190" s="152"/>
      <c r="AH190" s="152"/>
      <c r="AI190" s="152"/>
      <c r="AJ190" s="152"/>
    </row>
    <row r="191" spans="1:36">
      <c r="A191" s="16"/>
      <c r="B191" s="152"/>
      <c r="C191" s="152"/>
      <c r="D191" s="152"/>
      <c r="E191" s="152"/>
      <c r="F191" s="152"/>
      <c r="G191" s="152"/>
      <c r="H191" s="152"/>
      <c r="I191" s="152"/>
      <c r="J191" s="152"/>
      <c r="K191" s="152"/>
      <c r="L191" s="152"/>
      <c r="M191" s="152"/>
      <c r="N191" s="152"/>
      <c r="O191" s="152"/>
      <c r="P191" s="152"/>
      <c r="Q191" s="152"/>
      <c r="R191" s="152"/>
      <c r="S191" s="152"/>
      <c r="T191" s="152"/>
      <c r="U191" s="188"/>
      <c r="V191" s="188"/>
      <c r="W191" s="188"/>
      <c r="X191" s="188"/>
      <c r="Y191" s="188"/>
      <c r="Z191" s="152"/>
      <c r="AA191" s="152"/>
      <c r="AB191" s="152"/>
      <c r="AC191" s="152"/>
      <c r="AD191" s="143"/>
      <c r="AE191" s="152"/>
      <c r="AF191" s="152"/>
      <c r="AG191" s="152"/>
      <c r="AH191" s="152"/>
      <c r="AI191" s="152"/>
      <c r="AJ191" s="152"/>
    </row>
    <row r="192" spans="1:36">
      <c r="A192" s="16"/>
      <c r="B192" s="152"/>
      <c r="C192" s="152"/>
      <c r="D192" s="152"/>
      <c r="E192" s="152"/>
      <c r="F192" s="152"/>
      <c r="G192" s="152"/>
      <c r="H192" s="152"/>
      <c r="I192" s="152"/>
      <c r="J192" s="152"/>
      <c r="K192" s="152"/>
      <c r="L192" s="152"/>
      <c r="M192" s="152"/>
      <c r="N192" s="152"/>
      <c r="O192" s="152"/>
      <c r="P192" s="152"/>
      <c r="Q192" s="152"/>
      <c r="R192" s="152"/>
      <c r="S192" s="152"/>
      <c r="T192" s="152"/>
      <c r="U192" s="188"/>
      <c r="V192" s="188"/>
      <c r="W192" s="188"/>
      <c r="X192" s="188"/>
      <c r="Y192" s="188"/>
      <c r="Z192" s="152"/>
      <c r="AA192" s="152"/>
      <c r="AB192" s="152"/>
      <c r="AC192" s="152"/>
      <c r="AD192" s="143"/>
      <c r="AE192" s="152"/>
      <c r="AF192" s="152"/>
      <c r="AG192" s="152"/>
      <c r="AH192" s="152"/>
      <c r="AI192" s="152"/>
      <c r="AJ192" s="152"/>
    </row>
    <row r="193" spans="1:36">
      <c r="A193" s="16"/>
      <c r="B193" s="152"/>
      <c r="C193" s="152"/>
      <c r="D193" s="152"/>
      <c r="E193" s="152"/>
      <c r="F193" s="152"/>
      <c r="G193" s="152"/>
      <c r="H193" s="152"/>
      <c r="I193" s="152"/>
      <c r="J193" s="152"/>
      <c r="K193" s="152"/>
      <c r="L193" s="152"/>
      <c r="M193" s="152"/>
      <c r="N193" s="152"/>
      <c r="O193" s="152"/>
      <c r="P193" s="152"/>
      <c r="Q193" s="152"/>
      <c r="R193" s="152"/>
      <c r="S193" s="152"/>
      <c r="T193" s="152"/>
      <c r="U193" s="188"/>
      <c r="V193" s="188"/>
      <c r="W193" s="188"/>
      <c r="X193" s="188"/>
      <c r="Y193" s="188"/>
      <c r="Z193" s="152"/>
      <c r="AA193" s="152"/>
      <c r="AB193" s="152"/>
      <c r="AC193" s="152"/>
      <c r="AD193" s="143"/>
      <c r="AE193" s="152"/>
      <c r="AF193" s="152"/>
      <c r="AG193" s="152"/>
      <c r="AH193" s="152"/>
      <c r="AI193" s="152"/>
      <c r="AJ193" s="152"/>
    </row>
    <row r="194" spans="1:36">
      <c r="A194" s="16"/>
      <c r="B194" s="152"/>
      <c r="C194" s="152"/>
      <c r="D194" s="152"/>
      <c r="E194" s="152"/>
      <c r="F194" s="152"/>
      <c r="G194" s="152"/>
      <c r="H194" s="152"/>
      <c r="I194" s="152"/>
      <c r="J194" s="152"/>
      <c r="K194" s="152"/>
      <c r="L194" s="152"/>
      <c r="M194" s="152"/>
      <c r="N194" s="152"/>
      <c r="O194" s="152"/>
      <c r="P194" s="152"/>
      <c r="Q194" s="152"/>
      <c r="R194" s="152"/>
      <c r="S194" s="152"/>
      <c r="T194" s="152"/>
      <c r="U194" s="188"/>
      <c r="V194" s="188"/>
      <c r="W194" s="188"/>
      <c r="X194" s="188"/>
      <c r="Y194" s="188"/>
      <c r="Z194" s="152"/>
      <c r="AA194" s="152"/>
      <c r="AB194" s="152"/>
      <c r="AC194" s="152"/>
      <c r="AD194" s="143"/>
      <c r="AE194" s="152"/>
      <c r="AF194" s="152"/>
      <c r="AG194" s="152"/>
      <c r="AH194" s="152"/>
      <c r="AI194" s="152"/>
      <c r="AJ194" s="152"/>
    </row>
    <row r="195" spans="1:36">
      <c r="A195" s="16"/>
      <c r="B195" s="152"/>
      <c r="C195" s="152"/>
      <c r="D195" s="152"/>
      <c r="E195" s="152"/>
      <c r="F195" s="152"/>
      <c r="G195" s="152"/>
      <c r="H195" s="152"/>
      <c r="I195" s="152"/>
      <c r="J195" s="152"/>
      <c r="K195" s="152"/>
      <c r="L195" s="152"/>
      <c r="M195" s="152"/>
      <c r="N195" s="152"/>
      <c r="O195" s="152"/>
      <c r="P195" s="152"/>
      <c r="Q195" s="152"/>
      <c r="R195" s="152"/>
      <c r="S195" s="152"/>
      <c r="T195" s="152"/>
      <c r="U195" s="188"/>
      <c r="V195" s="188"/>
      <c r="W195" s="188"/>
      <c r="X195" s="188"/>
      <c r="Y195" s="188"/>
      <c r="Z195" s="152"/>
      <c r="AA195" s="152"/>
      <c r="AB195" s="152"/>
      <c r="AC195" s="152"/>
      <c r="AD195" s="143"/>
      <c r="AE195" s="152"/>
      <c r="AF195" s="152"/>
      <c r="AG195" s="152"/>
      <c r="AH195" s="152"/>
      <c r="AI195" s="152"/>
      <c r="AJ195" s="152"/>
    </row>
    <row r="196" spans="1:36">
      <c r="A196" s="16"/>
      <c r="B196" s="152"/>
      <c r="C196" s="152"/>
      <c r="D196" s="152"/>
      <c r="E196" s="152"/>
      <c r="F196" s="152"/>
      <c r="G196" s="152"/>
      <c r="H196" s="152"/>
      <c r="I196" s="152"/>
      <c r="J196" s="152"/>
      <c r="K196" s="152"/>
      <c r="L196" s="152"/>
      <c r="M196" s="152"/>
      <c r="N196" s="152"/>
      <c r="O196" s="152"/>
      <c r="P196" s="152"/>
      <c r="Q196" s="152"/>
      <c r="R196" s="152"/>
      <c r="S196" s="152"/>
      <c r="T196" s="152"/>
      <c r="U196" s="188"/>
      <c r="V196" s="188"/>
      <c r="W196" s="188"/>
      <c r="X196" s="188"/>
      <c r="Y196" s="188"/>
      <c r="Z196" s="152"/>
      <c r="AA196" s="152"/>
      <c r="AB196" s="152"/>
      <c r="AC196" s="152"/>
      <c r="AD196" s="143"/>
      <c r="AE196" s="152"/>
      <c r="AF196" s="152"/>
      <c r="AG196" s="152"/>
      <c r="AH196" s="152"/>
      <c r="AI196" s="152"/>
      <c r="AJ196" s="152"/>
    </row>
    <row r="197" spans="1:36">
      <c r="A197" s="16"/>
      <c r="B197" s="157"/>
      <c r="C197" s="157"/>
      <c r="D197" s="157"/>
      <c r="E197" s="157"/>
      <c r="F197" s="157"/>
      <c r="G197" s="152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94"/>
      <c r="V197" s="194"/>
      <c r="W197" s="194"/>
      <c r="X197" s="194"/>
      <c r="Y197" s="194"/>
      <c r="Z197" s="152"/>
      <c r="AA197" s="152"/>
      <c r="AB197" s="152"/>
      <c r="AC197" s="152"/>
      <c r="AD197" s="143"/>
      <c r="AE197" s="152"/>
      <c r="AF197" s="152"/>
      <c r="AG197" s="152"/>
      <c r="AH197" s="152"/>
      <c r="AI197" s="152"/>
      <c r="AJ197" s="152"/>
    </row>
    <row r="198" spans="1:36">
      <c r="A198" s="16"/>
      <c r="B198" s="157"/>
      <c r="C198" s="157"/>
      <c r="D198" s="157"/>
      <c r="E198" s="157"/>
      <c r="F198" s="157"/>
      <c r="G198" s="152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94"/>
      <c r="V198" s="194"/>
      <c r="W198" s="194"/>
      <c r="X198" s="194"/>
      <c r="Y198" s="194"/>
      <c r="Z198" s="152"/>
      <c r="AA198" s="152"/>
      <c r="AB198" s="152"/>
      <c r="AC198" s="152"/>
      <c r="AD198" s="143"/>
      <c r="AE198" s="152"/>
      <c r="AF198" s="152"/>
      <c r="AG198" s="152"/>
      <c r="AH198" s="152"/>
      <c r="AI198" s="152"/>
      <c r="AJ198" s="152"/>
    </row>
    <row r="199" spans="1:36">
      <c r="A199" s="16"/>
      <c r="B199" s="157"/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94"/>
      <c r="V199" s="194"/>
      <c r="W199" s="194"/>
      <c r="X199" s="194"/>
      <c r="Y199" s="194"/>
      <c r="Z199" s="157"/>
      <c r="AA199" s="157"/>
      <c r="AB199" s="157"/>
      <c r="AC199" s="157"/>
      <c r="AD199" s="187"/>
      <c r="AE199" s="157"/>
      <c r="AF199" s="157"/>
      <c r="AG199" s="157"/>
      <c r="AH199" s="157"/>
      <c r="AI199" s="157"/>
      <c r="AJ199" s="157"/>
    </row>
    <row r="200" spans="1:36">
      <c r="A200" s="16"/>
      <c r="B200" s="157"/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94"/>
      <c r="V200" s="194"/>
      <c r="W200" s="194"/>
      <c r="X200" s="194"/>
      <c r="Y200" s="194"/>
      <c r="Z200" s="157"/>
      <c r="AA200" s="157"/>
      <c r="AB200" s="157"/>
      <c r="AC200" s="157"/>
      <c r="AD200" s="187"/>
      <c r="AE200" s="157"/>
      <c r="AF200" s="157"/>
      <c r="AG200" s="157"/>
      <c r="AH200" s="157"/>
      <c r="AI200" s="157"/>
      <c r="AJ200" s="157"/>
    </row>
    <row r="201" spans="1:36">
      <c r="A201" s="16"/>
      <c r="B201" s="157"/>
      <c r="C201" s="157"/>
      <c r="D201" s="157"/>
      <c r="E201" s="157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94"/>
      <c r="V201" s="194"/>
      <c r="W201" s="194"/>
      <c r="X201" s="194"/>
      <c r="Y201" s="194"/>
      <c r="Z201" s="157"/>
      <c r="AA201" s="157"/>
      <c r="AB201" s="157"/>
      <c r="AC201" s="157"/>
      <c r="AD201" s="187"/>
      <c r="AE201" s="157"/>
      <c r="AF201" s="157"/>
      <c r="AG201" s="157"/>
      <c r="AH201" s="157"/>
      <c r="AI201" s="157"/>
      <c r="AJ201" s="157"/>
    </row>
    <row r="202" spans="1:36">
      <c r="A202" s="16"/>
      <c r="B202" s="157"/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94"/>
      <c r="V202" s="194"/>
      <c r="W202" s="194"/>
      <c r="X202" s="194"/>
      <c r="Y202" s="194"/>
      <c r="Z202" s="157"/>
      <c r="AA202" s="157"/>
      <c r="AB202" s="157"/>
      <c r="AC202" s="157"/>
      <c r="AD202" s="187"/>
      <c r="AE202" s="157"/>
      <c r="AF202" s="157"/>
      <c r="AG202" s="157"/>
      <c r="AH202" s="157"/>
      <c r="AI202" s="157"/>
      <c r="AJ202" s="157"/>
    </row>
    <row r="203" spans="1:36">
      <c r="A203" s="16"/>
      <c r="B203" s="157"/>
      <c r="C203" s="157"/>
      <c r="D203" s="157"/>
      <c r="E203" s="157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94"/>
      <c r="V203" s="194"/>
      <c r="W203" s="194"/>
      <c r="X203" s="194"/>
      <c r="Y203" s="194"/>
      <c r="Z203" s="157"/>
      <c r="AA203" s="157"/>
      <c r="AB203" s="157"/>
      <c r="AC203" s="157"/>
      <c r="AD203" s="187"/>
      <c r="AE203" s="157"/>
      <c r="AF203" s="157"/>
      <c r="AG203" s="157"/>
      <c r="AH203" s="157"/>
      <c r="AI203" s="157"/>
      <c r="AJ203" s="157"/>
    </row>
    <row r="204" spans="1:36">
      <c r="A204" s="16"/>
      <c r="B204" s="157"/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94"/>
      <c r="V204" s="194"/>
      <c r="W204" s="194"/>
      <c r="X204" s="194"/>
      <c r="Y204" s="194"/>
      <c r="Z204" s="157"/>
      <c r="AA204" s="157"/>
      <c r="AB204" s="157"/>
      <c r="AC204" s="157"/>
      <c r="AD204" s="187"/>
      <c r="AE204" s="157"/>
      <c r="AF204" s="157"/>
      <c r="AG204" s="157"/>
      <c r="AH204" s="157"/>
      <c r="AI204" s="157"/>
      <c r="AJ204" s="157"/>
    </row>
    <row r="205" spans="1:36">
      <c r="A205" s="16"/>
      <c r="B205" s="157"/>
      <c r="C205" s="157"/>
      <c r="D205" s="157"/>
      <c r="E205" s="157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94"/>
      <c r="V205" s="194"/>
      <c r="W205" s="194"/>
      <c r="X205" s="194"/>
      <c r="Y205" s="194"/>
      <c r="Z205" s="157"/>
      <c r="AA205" s="157"/>
      <c r="AB205" s="157"/>
      <c r="AC205" s="157"/>
      <c r="AD205" s="187"/>
      <c r="AE205" s="157"/>
      <c r="AF205" s="157"/>
      <c r="AG205" s="157"/>
      <c r="AH205" s="157"/>
      <c r="AI205" s="157"/>
      <c r="AJ205" s="157"/>
    </row>
    <row r="206" spans="1:36">
      <c r="A206" s="16"/>
      <c r="B206" s="157"/>
      <c r="C206" s="157"/>
      <c r="D206" s="157"/>
      <c r="E206" s="157"/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94"/>
      <c r="V206" s="194"/>
      <c r="W206" s="194"/>
      <c r="X206" s="194"/>
      <c r="Y206" s="194"/>
      <c r="Z206" s="157"/>
      <c r="AA206" s="157"/>
      <c r="AB206" s="157"/>
      <c r="AC206" s="157"/>
      <c r="AD206" s="187"/>
      <c r="AE206" s="157"/>
      <c r="AF206" s="157"/>
      <c r="AG206" s="157"/>
      <c r="AH206" s="157"/>
      <c r="AI206" s="157"/>
      <c r="AJ206" s="157"/>
    </row>
    <row r="207" spans="1:36">
      <c r="A207" s="16"/>
      <c r="B207" s="157"/>
      <c r="C207" s="157"/>
      <c r="D207" s="157"/>
      <c r="E207" s="157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94"/>
      <c r="V207" s="194"/>
      <c r="W207" s="194"/>
      <c r="X207" s="194"/>
      <c r="Y207" s="194"/>
      <c r="Z207" s="157"/>
      <c r="AA207" s="157"/>
      <c r="AB207" s="157"/>
      <c r="AC207" s="157"/>
      <c r="AD207" s="187"/>
      <c r="AE207" s="157"/>
      <c r="AF207" s="157"/>
      <c r="AG207" s="157"/>
      <c r="AH207" s="157"/>
      <c r="AI207" s="157"/>
      <c r="AJ207" s="157"/>
    </row>
    <row r="208" spans="1:36">
      <c r="A208" s="16"/>
      <c r="B208" s="157"/>
      <c r="C208" s="157"/>
      <c r="D208" s="157"/>
      <c r="E208" s="157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94"/>
      <c r="V208" s="194"/>
      <c r="W208" s="194"/>
      <c r="X208" s="194"/>
      <c r="Y208" s="194"/>
      <c r="Z208" s="157"/>
      <c r="AA208" s="157"/>
      <c r="AB208" s="157"/>
      <c r="AC208" s="157"/>
      <c r="AD208" s="187"/>
      <c r="AE208" s="157"/>
      <c r="AF208" s="157"/>
      <c r="AG208" s="157"/>
      <c r="AH208" s="157"/>
      <c r="AI208" s="157"/>
      <c r="AJ208" s="157"/>
    </row>
    <row r="209" spans="1:36">
      <c r="A209" s="16"/>
      <c r="B209" s="157"/>
      <c r="C209" s="157"/>
      <c r="D209" s="157"/>
      <c r="E209" s="157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94"/>
      <c r="V209" s="194"/>
      <c r="W209" s="194"/>
      <c r="X209" s="194"/>
      <c r="Y209" s="194"/>
      <c r="Z209" s="157"/>
      <c r="AA209" s="157"/>
      <c r="AB209" s="157"/>
      <c r="AC209" s="157"/>
      <c r="AD209" s="187"/>
      <c r="AE209" s="157"/>
      <c r="AF209" s="157"/>
      <c r="AG209" s="157"/>
      <c r="AH209" s="157"/>
      <c r="AI209" s="157"/>
      <c r="AJ209" s="157"/>
    </row>
    <row r="210" spans="1:36">
      <c r="A210" s="16"/>
      <c r="B210" s="157"/>
      <c r="C210" s="157"/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94"/>
      <c r="V210" s="194"/>
      <c r="W210" s="194"/>
      <c r="X210" s="194"/>
      <c r="Y210" s="194"/>
      <c r="Z210" s="157"/>
      <c r="AA210" s="157"/>
      <c r="AB210" s="157"/>
      <c r="AC210" s="157"/>
      <c r="AD210" s="187"/>
      <c r="AE210" s="157"/>
      <c r="AF210" s="157"/>
      <c r="AG210" s="157"/>
      <c r="AH210" s="157"/>
      <c r="AI210" s="157"/>
      <c r="AJ210" s="157"/>
    </row>
    <row r="211" spans="1:36">
      <c r="A211" s="16"/>
      <c r="B211" s="157"/>
      <c r="C211" s="157"/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94"/>
      <c r="V211" s="194"/>
      <c r="W211" s="194"/>
      <c r="X211" s="194"/>
      <c r="Y211" s="194"/>
      <c r="Z211" s="157"/>
      <c r="AA211" s="157"/>
      <c r="AB211" s="157"/>
      <c r="AC211" s="157"/>
      <c r="AD211" s="187"/>
      <c r="AE211" s="157"/>
      <c r="AF211" s="157"/>
      <c r="AG211" s="157"/>
      <c r="AH211" s="157"/>
      <c r="AI211" s="157"/>
      <c r="AJ211" s="157"/>
    </row>
    <row r="212" spans="1:36">
      <c r="A212" s="16"/>
      <c r="B212" s="157"/>
      <c r="C212" s="157"/>
      <c r="D212" s="157"/>
      <c r="E212" s="157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94"/>
      <c r="V212" s="194"/>
      <c r="W212" s="194"/>
      <c r="X212" s="194"/>
      <c r="Y212" s="194"/>
      <c r="Z212" s="157"/>
      <c r="AA212" s="157"/>
      <c r="AB212" s="157"/>
      <c r="AC212" s="157"/>
      <c r="AD212" s="187"/>
      <c r="AE212" s="157"/>
      <c r="AF212" s="157"/>
      <c r="AG212" s="157"/>
      <c r="AH212" s="157"/>
      <c r="AI212" s="157"/>
      <c r="AJ212" s="157"/>
    </row>
    <row r="213" spans="1:36">
      <c r="A213" s="16"/>
      <c r="B213" s="157"/>
      <c r="C213" s="157"/>
      <c r="D213" s="157"/>
      <c r="E213" s="157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94"/>
      <c r="V213" s="194"/>
      <c r="W213" s="194"/>
      <c r="X213" s="194"/>
      <c r="Y213" s="194"/>
      <c r="Z213" s="157"/>
      <c r="AA213" s="157"/>
      <c r="AB213" s="157"/>
      <c r="AC213" s="157"/>
      <c r="AD213" s="187"/>
      <c r="AE213" s="157"/>
      <c r="AF213" s="157"/>
      <c r="AG213" s="157"/>
      <c r="AH213" s="157"/>
      <c r="AI213" s="157"/>
      <c r="AJ213" s="157"/>
    </row>
    <row r="214" spans="1:36">
      <c r="A214" s="16"/>
      <c r="B214" s="157"/>
      <c r="C214" s="157"/>
      <c r="D214" s="157"/>
      <c r="E214" s="157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94"/>
      <c r="V214" s="194"/>
      <c r="W214" s="194"/>
      <c r="X214" s="194"/>
      <c r="Y214" s="194"/>
      <c r="Z214" s="157"/>
      <c r="AA214" s="157"/>
      <c r="AB214" s="157"/>
      <c r="AC214" s="157"/>
      <c r="AD214" s="187"/>
      <c r="AE214" s="157"/>
      <c r="AF214" s="157"/>
      <c r="AG214" s="157"/>
      <c r="AH214" s="157"/>
      <c r="AI214" s="157"/>
      <c r="AJ214" s="157"/>
    </row>
    <row r="215" spans="1:36">
      <c r="A215" s="16"/>
      <c r="B215" s="157"/>
      <c r="C215" s="157"/>
      <c r="D215" s="157"/>
      <c r="E215" s="157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94"/>
      <c r="V215" s="194"/>
      <c r="W215" s="194"/>
      <c r="X215" s="194"/>
      <c r="Y215" s="194"/>
      <c r="Z215" s="157"/>
      <c r="AA215" s="157"/>
      <c r="AB215" s="157"/>
      <c r="AC215" s="157"/>
      <c r="AD215" s="187"/>
      <c r="AE215" s="157"/>
      <c r="AF215" s="157"/>
      <c r="AG215" s="157"/>
      <c r="AH215" s="157"/>
      <c r="AI215" s="157"/>
      <c r="AJ215" s="157"/>
    </row>
    <row r="216" spans="1:36">
      <c r="A216" s="16"/>
      <c r="B216" s="157"/>
      <c r="C216" s="157"/>
      <c r="D216" s="157"/>
      <c r="E216" s="157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94"/>
      <c r="V216" s="194"/>
      <c r="W216" s="194"/>
      <c r="X216" s="194"/>
      <c r="Y216" s="194"/>
      <c r="Z216" s="157"/>
      <c r="AA216" s="157"/>
      <c r="AB216" s="157"/>
      <c r="AC216" s="157"/>
      <c r="AD216" s="187"/>
      <c r="AE216" s="157"/>
      <c r="AF216" s="157"/>
      <c r="AG216" s="157"/>
      <c r="AH216" s="157"/>
      <c r="AI216" s="157"/>
      <c r="AJ216" s="157"/>
    </row>
    <row r="217" spans="1:36">
      <c r="A217" s="16"/>
      <c r="B217" s="157"/>
      <c r="C217" s="157"/>
      <c r="D217" s="157"/>
      <c r="E217" s="157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94"/>
      <c r="V217" s="194"/>
      <c r="W217" s="194"/>
      <c r="X217" s="194"/>
      <c r="Y217" s="194"/>
      <c r="Z217" s="157"/>
      <c r="AA217" s="157"/>
      <c r="AB217" s="157"/>
      <c r="AC217" s="157"/>
      <c r="AD217" s="187"/>
      <c r="AE217" s="157"/>
      <c r="AF217" s="157"/>
      <c r="AG217" s="157"/>
      <c r="AH217" s="157"/>
      <c r="AI217" s="157"/>
      <c r="AJ217" s="157"/>
    </row>
    <row r="218" spans="1:36">
      <c r="A218" s="16"/>
      <c r="B218" s="157"/>
      <c r="C218" s="157"/>
      <c r="D218" s="157"/>
      <c r="E218" s="157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94"/>
      <c r="V218" s="194"/>
      <c r="W218" s="194"/>
      <c r="X218" s="194"/>
      <c r="Y218" s="194"/>
      <c r="Z218" s="157"/>
      <c r="AA218" s="157"/>
      <c r="AB218" s="157"/>
      <c r="AC218" s="157"/>
      <c r="AD218" s="187"/>
      <c r="AE218" s="157"/>
      <c r="AF218" s="157"/>
      <c r="AG218" s="157"/>
      <c r="AH218" s="157"/>
      <c r="AI218" s="157"/>
      <c r="AJ218" s="157"/>
    </row>
    <row r="219" spans="1:36">
      <c r="A219" s="16"/>
      <c r="B219" s="157"/>
      <c r="C219" s="157"/>
      <c r="D219" s="157"/>
      <c r="E219" s="157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94"/>
      <c r="V219" s="194"/>
      <c r="W219" s="194"/>
      <c r="X219" s="194"/>
      <c r="Y219" s="194"/>
      <c r="Z219" s="157"/>
      <c r="AA219" s="157"/>
      <c r="AB219" s="157"/>
      <c r="AC219" s="157"/>
      <c r="AD219" s="187"/>
      <c r="AE219" s="157"/>
      <c r="AF219" s="157"/>
      <c r="AG219" s="157"/>
      <c r="AH219" s="157"/>
      <c r="AI219" s="157"/>
      <c r="AJ219" s="157"/>
    </row>
    <row r="220" spans="1:36">
      <c r="A220" s="16"/>
      <c r="B220" s="157"/>
      <c r="C220" s="157"/>
      <c r="D220" s="157"/>
      <c r="E220" s="157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94"/>
      <c r="V220" s="194"/>
      <c r="W220" s="194"/>
      <c r="X220" s="194"/>
      <c r="Y220" s="194"/>
      <c r="Z220" s="157"/>
      <c r="AA220" s="157"/>
      <c r="AB220" s="157"/>
      <c r="AC220" s="157"/>
      <c r="AD220" s="187"/>
      <c r="AE220" s="157"/>
      <c r="AF220" s="157"/>
      <c r="AG220" s="157"/>
      <c r="AH220" s="157"/>
      <c r="AI220" s="157"/>
      <c r="AJ220" s="157"/>
    </row>
    <row r="221" spans="1:36">
      <c r="A221" s="16"/>
      <c r="B221" s="157"/>
      <c r="C221" s="157"/>
      <c r="D221" s="157"/>
      <c r="E221" s="157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94"/>
      <c r="V221" s="194"/>
      <c r="W221" s="194"/>
      <c r="X221" s="194"/>
      <c r="Y221" s="194"/>
      <c r="Z221" s="157"/>
      <c r="AA221" s="157"/>
      <c r="AB221" s="157"/>
      <c r="AC221" s="157"/>
      <c r="AD221" s="187"/>
      <c r="AE221" s="157"/>
      <c r="AF221" s="157"/>
      <c r="AG221" s="157"/>
      <c r="AH221" s="157"/>
      <c r="AI221" s="157"/>
      <c r="AJ221" s="157"/>
    </row>
    <row r="222" spans="1:36">
      <c r="A222" s="16"/>
      <c r="B222" s="157"/>
      <c r="C222" s="157"/>
      <c r="D222" s="157"/>
      <c r="E222" s="157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94"/>
      <c r="V222" s="194"/>
      <c r="W222" s="194"/>
      <c r="X222" s="194"/>
      <c r="Y222" s="194"/>
      <c r="Z222" s="157"/>
      <c r="AA222" s="157"/>
      <c r="AB222" s="157"/>
      <c r="AC222" s="157"/>
      <c r="AD222" s="187"/>
      <c r="AE222" s="157"/>
      <c r="AF222" s="157"/>
      <c r="AG222" s="157"/>
      <c r="AH222" s="157"/>
      <c r="AI222" s="157"/>
      <c r="AJ222" s="157"/>
    </row>
    <row r="223" spans="1:36">
      <c r="A223" s="16"/>
      <c r="B223" s="157"/>
      <c r="C223" s="157"/>
      <c r="D223" s="157"/>
      <c r="E223" s="157"/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94"/>
      <c r="V223" s="194"/>
      <c r="W223" s="194"/>
      <c r="X223" s="194"/>
      <c r="Y223" s="194"/>
      <c r="Z223" s="157"/>
      <c r="AA223" s="157"/>
      <c r="AB223" s="157"/>
      <c r="AC223" s="157"/>
      <c r="AD223" s="187"/>
      <c r="AE223" s="157"/>
      <c r="AF223" s="157"/>
      <c r="AG223" s="157"/>
      <c r="AH223" s="157"/>
      <c r="AI223" s="157"/>
      <c r="AJ223" s="157"/>
    </row>
    <row r="224" spans="1:36">
      <c r="A224" s="16"/>
      <c r="B224" s="157"/>
      <c r="C224" s="157"/>
      <c r="D224" s="157"/>
      <c r="E224" s="157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94"/>
      <c r="V224" s="194"/>
      <c r="W224" s="194"/>
      <c r="X224" s="194"/>
      <c r="Y224" s="194"/>
      <c r="Z224" s="157"/>
      <c r="AA224" s="157"/>
      <c r="AB224" s="157"/>
      <c r="AC224" s="157"/>
      <c r="AD224" s="187"/>
      <c r="AE224" s="157"/>
      <c r="AF224" s="157"/>
      <c r="AG224" s="157"/>
      <c r="AH224" s="157"/>
      <c r="AI224" s="157"/>
      <c r="AJ224" s="157"/>
    </row>
    <row r="225" spans="1:36">
      <c r="A225" s="16"/>
      <c r="B225" s="157"/>
      <c r="C225" s="157"/>
      <c r="D225" s="157"/>
      <c r="E225" s="157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94"/>
      <c r="V225" s="194"/>
      <c r="W225" s="194"/>
      <c r="X225" s="194"/>
      <c r="Y225" s="194"/>
      <c r="Z225" s="157"/>
      <c r="AA225" s="157"/>
      <c r="AB225" s="157"/>
      <c r="AC225" s="157"/>
      <c r="AD225" s="187"/>
      <c r="AE225" s="157"/>
      <c r="AF225" s="157"/>
      <c r="AG225" s="157"/>
      <c r="AH225" s="157"/>
      <c r="AI225" s="157"/>
      <c r="AJ225" s="157"/>
    </row>
    <row r="226" spans="1:36">
      <c r="A226" s="16"/>
      <c r="B226" s="157"/>
      <c r="C226" s="157"/>
      <c r="D226" s="157"/>
      <c r="E226" s="157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94"/>
      <c r="V226" s="194"/>
      <c r="W226" s="194"/>
      <c r="X226" s="194"/>
      <c r="Y226" s="194"/>
      <c r="Z226" s="157"/>
      <c r="AA226" s="157"/>
      <c r="AB226" s="157"/>
      <c r="AC226" s="157"/>
      <c r="AD226" s="187"/>
      <c r="AE226" s="157"/>
      <c r="AF226" s="157"/>
      <c r="AG226" s="157"/>
      <c r="AH226" s="157"/>
      <c r="AI226" s="157"/>
      <c r="AJ226" s="157"/>
    </row>
    <row r="227" spans="1:36">
      <c r="A227" s="16"/>
      <c r="B227" s="157"/>
      <c r="C227" s="157"/>
      <c r="D227" s="157"/>
      <c r="E227" s="157"/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94"/>
      <c r="V227" s="194"/>
      <c r="W227" s="194"/>
      <c r="X227" s="194"/>
      <c r="Y227" s="194"/>
      <c r="Z227" s="157"/>
      <c r="AA227" s="157"/>
      <c r="AB227" s="157"/>
      <c r="AC227" s="157"/>
      <c r="AD227" s="187"/>
      <c r="AE227" s="157"/>
      <c r="AF227" s="157"/>
      <c r="AG227" s="157"/>
      <c r="AH227" s="157"/>
      <c r="AI227" s="157"/>
      <c r="AJ227" s="157"/>
    </row>
    <row r="228" spans="1:36">
      <c r="A228" s="16"/>
      <c r="B228" s="157"/>
      <c r="C228" s="157"/>
      <c r="D228" s="157"/>
      <c r="E228" s="157"/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94"/>
      <c r="V228" s="194"/>
      <c r="W228" s="194"/>
      <c r="X228" s="194"/>
      <c r="Y228" s="194"/>
      <c r="Z228" s="157"/>
      <c r="AA228" s="157"/>
      <c r="AB228" s="157"/>
      <c r="AC228" s="157"/>
      <c r="AD228" s="187"/>
      <c r="AE228" s="157"/>
      <c r="AF228" s="157"/>
      <c r="AG228" s="157"/>
      <c r="AH228" s="157"/>
      <c r="AI228" s="157"/>
      <c r="AJ228" s="157"/>
    </row>
    <row r="229" spans="1:36">
      <c r="A229" s="16"/>
      <c r="B229" s="157"/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94"/>
      <c r="V229" s="194"/>
      <c r="W229" s="194"/>
      <c r="X229" s="194"/>
      <c r="Y229" s="194"/>
      <c r="Z229" s="157"/>
      <c r="AA229" s="157"/>
      <c r="AB229" s="157"/>
      <c r="AC229" s="157"/>
      <c r="AD229" s="187"/>
      <c r="AE229" s="157"/>
      <c r="AF229" s="157"/>
      <c r="AG229" s="157"/>
      <c r="AH229" s="157"/>
      <c r="AI229" s="157"/>
      <c r="AJ229" s="157"/>
    </row>
    <row r="230" spans="1:36">
      <c r="A230" s="16"/>
      <c r="B230" s="157"/>
      <c r="C230" s="157"/>
      <c r="D230" s="157"/>
      <c r="E230" s="157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94"/>
      <c r="V230" s="194"/>
      <c r="W230" s="194"/>
      <c r="X230" s="194"/>
      <c r="Y230" s="194"/>
      <c r="Z230" s="157"/>
      <c r="AA230" s="157"/>
      <c r="AB230" s="157"/>
      <c r="AC230" s="157"/>
      <c r="AD230" s="187"/>
      <c r="AE230" s="157"/>
      <c r="AF230" s="157"/>
      <c r="AG230" s="157"/>
      <c r="AH230" s="157"/>
      <c r="AI230" s="157"/>
      <c r="AJ230" s="157"/>
    </row>
    <row r="231" spans="1:36">
      <c r="A231" s="16"/>
      <c r="B231" s="157"/>
      <c r="C231" s="157"/>
      <c r="D231" s="157"/>
      <c r="E231" s="157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94"/>
      <c r="V231" s="194"/>
      <c r="W231" s="194"/>
      <c r="X231" s="194"/>
      <c r="Y231" s="194"/>
      <c r="Z231" s="157"/>
      <c r="AA231" s="157"/>
      <c r="AB231" s="157"/>
      <c r="AC231" s="157"/>
      <c r="AD231" s="187"/>
      <c r="AE231" s="157"/>
      <c r="AF231" s="157"/>
      <c r="AG231" s="157"/>
      <c r="AH231" s="157"/>
      <c r="AI231" s="157"/>
      <c r="AJ231" s="157"/>
    </row>
    <row r="232" spans="1:36">
      <c r="A232" s="16"/>
      <c r="B232" s="157"/>
      <c r="C232" s="157"/>
      <c r="D232" s="157"/>
      <c r="E232" s="157"/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94"/>
      <c r="V232" s="194"/>
      <c r="W232" s="194"/>
      <c r="X232" s="194"/>
      <c r="Y232" s="194"/>
      <c r="Z232" s="157"/>
      <c r="AA232" s="157"/>
      <c r="AB232" s="157"/>
      <c r="AC232" s="157"/>
      <c r="AD232" s="187"/>
      <c r="AE232" s="157"/>
      <c r="AF232" s="157"/>
      <c r="AG232" s="157"/>
      <c r="AH232" s="157"/>
      <c r="AI232" s="157"/>
      <c r="AJ232" s="157"/>
    </row>
    <row r="233" spans="1:36">
      <c r="A233" s="16"/>
      <c r="B233" s="157"/>
      <c r="C233" s="157"/>
      <c r="D233" s="157"/>
      <c r="E233" s="157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94"/>
      <c r="V233" s="194"/>
      <c r="W233" s="194"/>
      <c r="X233" s="194"/>
      <c r="Y233" s="194"/>
      <c r="Z233" s="157"/>
      <c r="AA233" s="157"/>
      <c r="AB233" s="157"/>
      <c r="AC233" s="157"/>
      <c r="AD233" s="187"/>
      <c r="AE233" s="157"/>
      <c r="AF233" s="157"/>
      <c r="AG233" s="157"/>
      <c r="AH233" s="157"/>
      <c r="AI233" s="157"/>
      <c r="AJ233" s="157"/>
    </row>
    <row r="234" spans="1:36">
      <c r="A234" s="16"/>
      <c r="B234" s="157"/>
      <c r="C234" s="157"/>
      <c r="D234" s="157"/>
      <c r="E234" s="157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94"/>
      <c r="V234" s="194"/>
      <c r="W234" s="194"/>
      <c r="X234" s="194"/>
      <c r="Y234" s="194"/>
      <c r="Z234" s="157"/>
      <c r="AA234" s="157"/>
      <c r="AB234" s="157"/>
      <c r="AC234" s="157"/>
      <c r="AD234" s="187"/>
      <c r="AE234" s="157"/>
      <c r="AF234" s="157"/>
      <c r="AG234" s="157"/>
      <c r="AH234" s="157"/>
      <c r="AI234" s="157"/>
      <c r="AJ234" s="157"/>
    </row>
    <row r="235" spans="1:36">
      <c r="A235" s="16"/>
      <c r="B235" s="157"/>
      <c r="C235" s="157"/>
      <c r="D235" s="157"/>
      <c r="E235" s="157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94"/>
      <c r="V235" s="194"/>
      <c r="W235" s="194"/>
      <c r="X235" s="194"/>
      <c r="Y235" s="194"/>
      <c r="Z235" s="157"/>
      <c r="AA235" s="157"/>
      <c r="AB235" s="157"/>
      <c r="AC235" s="157"/>
      <c r="AD235" s="187"/>
      <c r="AE235" s="157"/>
      <c r="AF235" s="157"/>
      <c r="AG235" s="157"/>
      <c r="AH235" s="157"/>
      <c r="AI235" s="157"/>
      <c r="AJ235" s="157"/>
    </row>
    <row r="236" spans="1:36">
      <c r="A236" s="16"/>
      <c r="B236" s="157"/>
      <c r="C236" s="157"/>
      <c r="D236" s="157"/>
      <c r="E236" s="157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94"/>
      <c r="V236" s="194"/>
      <c r="W236" s="194"/>
      <c r="X236" s="194"/>
      <c r="Y236" s="194"/>
      <c r="Z236" s="157"/>
      <c r="AA236" s="157"/>
      <c r="AB236" s="157"/>
      <c r="AC236" s="157"/>
      <c r="AD236" s="187"/>
      <c r="AE236" s="157"/>
      <c r="AF236" s="157"/>
      <c r="AG236" s="157"/>
      <c r="AH236" s="157"/>
      <c r="AI236" s="157"/>
      <c r="AJ236" s="157"/>
    </row>
    <row r="237" spans="1:36">
      <c r="A237" s="16"/>
      <c r="B237" s="157"/>
      <c r="C237" s="157"/>
      <c r="D237" s="157"/>
      <c r="E237" s="157"/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94"/>
      <c r="V237" s="194"/>
      <c r="W237" s="194"/>
      <c r="X237" s="194"/>
      <c r="Y237" s="194"/>
      <c r="Z237" s="157"/>
      <c r="AA237" s="157"/>
      <c r="AB237" s="157"/>
      <c r="AC237" s="157"/>
      <c r="AD237" s="187"/>
      <c r="AE237" s="157"/>
      <c r="AF237" s="157"/>
      <c r="AG237" s="157"/>
      <c r="AH237" s="157"/>
      <c r="AI237" s="157"/>
      <c r="AJ237" s="157"/>
    </row>
    <row r="238" spans="1:36">
      <c r="A238" s="16"/>
      <c r="B238" s="157"/>
      <c r="C238" s="157"/>
      <c r="D238" s="157"/>
      <c r="E238" s="157"/>
      <c r="F238" s="157"/>
      <c r="G238" s="157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94"/>
      <c r="V238" s="194"/>
      <c r="W238" s="194"/>
      <c r="X238" s="194"/>
      <c r="Y238" s="194"/>
      <c r="Z238" s="157"/>
      <c r="AA238" s="157"/>
      <c r="AB238" s="157"/>
      <c r="AC238" s="157"/>
      <c r="AD238" s="187"/>
      <c r="AE238" s="157"/>
      <c r="AF238" s="157"/>
      <c r="AG238" s="157"/>
      <c r="AH238" s="157"/>
      <c r="AI238" s="157"/>
      <c r="AJ238" s="157"/>
    </row>
    <row r="239" spans="1:36">
      <c r="A239" s="16"/>
      <c r="B239" s="157"/>
      <c r="C239" s="157"/>
      <c r="D239" s="157"/>
      <c r="E239" s="157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94"/>
      <c r="V239" s="194"/>
      <c r="W239" s="194"/>
      <c r="X239" s="194"/>
      <c r="Y239" s="194"/>
      <c r="Z239" s="157"/>
      <c r="AA239" s="157"/>
      <c r="AB239" s="157"/>
      <c r="AC239" s="157"/>
      <c r="AD239" s="187"/>
      <c r="AE239" s="157"/>
      <c r="AF239" s="157"/>
      <c r="AG239" s="157"/>
      <c r="AH239" s="157"/>
      <c r="AI239" s="157"/>
      <c r="AJ239" s="157"/>
    </row>
    <row r="240" spans="1:36">
      <c r="A240" s="16"/>
      <c r="B240" s="157"/>
      <c r="C240" s="157"/>
      <c r="D240" s="157"/>
      <c r="E240" s="157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94"/>
      <c r="V240" s="194"/>
      <c r="W240" s="194"/>
      <c r="X240" s="194"/>
      <c r="Y240" s="194"/>
      <c r="Z240" s="157"/>
      <c r="AA240" s="157"/>
      <c r="AB240" s="157"/>
      <c r="AC240" s="157"/>
      <c r="AD240" s="187"/>
      <c r="AE240" s="157"/>
      <c r="AF240" s="157"/>
      <c r="AG240" s="157"/>
      <c r="AH240" s="157"/>
      <c r="AI240" s="157"/>
      <c r="AJ240" s="157"/>
    </row>
    <row r="241" spans="1:36">
      <c r="A241" s="16"/>
      <c r="B241" s="157"/>
      <c r="C241" s="157"/>
      <c r="D241" s="157"/>
      <c r="E241" s="157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94"/>
      <c r="V241" s="194"/>
      <c r="W241" s="194"/>
      <c r="X241" s="194"/>
      <c r="Y241" s="194"/>
      <c r="Z241" s="157"/>
      <c r="AA241" s="157"/>
      <c r="AB241" s="157"/>
      <c r="AC241" s="157"/>
      <c r="AD241" s="187"/>
      <c r="AE241" s="157"/>
      <c r="AF241" s="157"/>
      <c r="AG241" s="157"/>
      <c r="AH241" s="157"/>
      <c r="AI241" s="157"/>
      <c r="AJ241" s="157"/>
    </row>
    <row r="242" spans="1:36">
      <c r="A242" s="16"/>
      <c r="B242" s="157"/>
      <c r="C242" s="157"/>
      <c r="D242" s="157"/>
      <c r="E242" s="157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94"/>
      <c r="V242" s="194"/>
      <c r="W242" s="194"/>
      <c r="X242" s="194"/>
      <c r="Y242" s="194"/>
      <c r="Z242" s="157"/>
      <c r="AA242" s="157"/>
      <c r="AB242" s="157"/>
      <c r="AC242" s="157"/>
      <c r="AD242" s="187"/>
      <c r="AE242" s="157"/>
      <c r="AF242" s="157"/>
      <c r="AG242" s="157"/>
      <c r="AH242" s="157"/>
      <c r="AI242" s="157"/>
      <c r="AJ242" s="157"/>
    </row>
    <row r="243" spans="1:36">
      <c r="A243" s="16"/>
      <c r="B243" s="157"/>
      <c r="C243" s="157"/>
      <c r="D243" s="157"/>
      <c r="E243" s="157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94"/>
      <c r="V243" s="194"/>
      <c r="W243" s="194"/>
      <c r="X243" s="194"/>
      <c r="Y243" s="194"/>
      <c r="Z243" s="157"/>
      <c r="AA243" s="157"/>
      <c r="AB243" s="157"/>
      <c r="AC243" s="157"/>
      <c r="AD243" s="187"/>
      <c r="AE243" s="157"/>
      <c r="AF243" s="157"/>
      <c r="AG243" s="157"/>
      <c r="AH243" s="157"/>
      <c r="AI243" s="157"/>
      <c r="AJ243" s="157"/>
    </row>
    <row r="244" spans="1:36">
      <c r="A244" s="16"/>
      <c r="B244" s="157"/>
      <c r="C244" s="157"/>
      <c r="D244" s="157"/>
      <c r="E244" s="157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94"/>
      <c r="V244" s="194"/>
      <c r="W244" s="194"/>
      <c r="X244" s="194"/>
      <c r="Y244" s="194"/>
      <c r="Z244" s="157"/>
      <c r="AA244" s="157"/>
      <c r="AB244" s="157"/>
      <c r="AC244" s="157"/>
      <c r="AD244" s="187"/>
      <c r="AE244" s="157"/>
      <c r="AF244" s="157"/>
      <c r="AG244" s="157"/>
      <c r="AH244" s="157"/>
      <c r="AI244" s="157"/>
      <c r="AJ244" s="157"/>
    </row>
    <row r="245" spans="1:36">
      <c r="A245" s="16"/>
      <c r="B245" s="157"/>
      <c r="C245" s="157"/>
      <c r="D245" s="157"/>
      <c r="E245" s="157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94"/>
      <c r="V245" s="194"/>
      <c r="W245" s="194"/>
      <c r="X245" s="194"/>
      <c r="Y245" s="194"/>
      <c r="Z245" s="157"/>
      <c r="AA245" s="157"/>
      <c r="AB245" s="157"/>
      <c r="AC245" s="157"/>
      <c r="AD245" s="187"/>
      <c r="AE245" s="157"/>
      <c r="AF245" s="157"/>
      <c r="AG245" s="157"/>
      <c r="AH245" s="157"/>
      <c r="AI245" s="157"/>
      <c r="AJ245" s="157"/>
    </row>
    <row r="246" spans="1:36">
      <c r="A246" s="16"/>
      <c r="B246" s="157"/>
      <c r="C246" s="157"/>
      <c r="D246" s="157"/>
      <c r="E246" s="157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94"/>
      <c r="V246" s="194"/>
      <c r="W246" s="194"/>
      <c r="X246" s="194"/>
      <c r="Y246" s="194"/>
      <c r="Z246" s="157"/>
      <c r="AA246" s="157"/>
      <c r="AB246" s="157"/>
      <c r="AC246" s="157"/>
      <c r="AD246" s="187"/>
      <c r="AE246" s="157"/>
      <c r="AF246" s="157"/>
      <c r="AG246" s="157"/>
      <c r="AH246" s="157"/>
      <c r="AI246" s="157"/>
      <c r="AJ246" s="157"/>
    </row>
    <row r="247" spans="1:36">
      <c r="A247" s="16"/>
      <c r="B247" s="157"/>
      <c r="C247" s="157"/>
      <c r="D247" s="157"/>
      <c r="E247" s="157"/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94"/>
      <c r="V247" s="194"/>
      <c r="W247" s="194"/>
      <c r="X247" s="194"/>
      <c r="Y247" s="194"/>
      <c r="Z247" s="157"/>
      <c r="AA247" s="157"/>
      <c r="AB247" s="157"/>
      <c r="AC247" s="157"/>
      <c r="AD247" s="187"/>
      <c r="AE247" s="157"/>
      <c r="AF247" s="157"/>
      <c r="AG247" s="157"/>
      <c r="AH247" s="157"/>
      <c r="AI247" s="157"/>
      <c r="AJ247" s="157"/>
    </row>
    <row r="248" spans="1:36">
      <c r="A248" s="16"/>
      <c r="B248" s="157"/>
      <c r="C248" s="157"/>
      <c r="D248" s="157"/>
      <c r="E248" s="157"/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94"/>
      <c r="V248" s="194"/>
      <c r="W248" s="194"/>
      <c r="X248" s="194"/>
      <c r="Y248" s="194"/>
      <c r="Z248" s="157"/>
      <c r="AA248" s="157"/>
      <c r="AB248" s="157"/>
      <c r="AC248" s="157"/>
      <c r="AD248" s="187"/>
      <c r="AE248" s="157"/>
      <c r="AF248" s="157"/>
      <c r="AG248" s="157"/>
      <c r="AH248" s="157"/>
      <c r="AI248" s="157"/>
      <c r="AJ248" s="157"/>
    </row>
    <row r="249" spans="1:36">
      <c r="A249" s="16"/>
      <c r="B249" s="16"/>
      <c r="C249" s="16"/>
      <c r="D249" s="157"/>
      <c r="E249" s="157"/>
      <c r="F249" s="157"/>
      <c r="G249" s="157"/>
      <c r="H249" s="157"/>
      <c r="I249" s="157"/>
      <c r="J249" s="157"/>
      <c r="K249" s="157"/>
      <c r="L249" s="157"/>
      <c r="M249" s="158"/>
      <c r="N249" s="158"/>
      <c r="O249" s="158"/>
      <c r="P249" s="158"/>
      <c r="Q249" s="158"/>
      <c r="R249" s="158"/>
      <c r="S249" s="15"/>
      <c r="T249" s="15"/>
      <c r="U249" s="17"/>
      <c r="V249" s="17"/>
      <c r="W249" s="17"/>
      <c r="X249" s="17"/>
      <c r="Y249" s="17"/>
      <c r="Z249" s="15"/>
      <c r="AA249" s="15"/>
      <c r="AB249" s="15"/>
      <c r="AC249" s="15"/>
      <c r="AD249" s="146"/>
      <c r="AE249" s="158"/>
      <c r="AF249" s="15"/>
      <c r="AG249" s="15"/>
      <c r="AH249" s="15"/>
      <c r="AI249" s="15"/>
      <c r="AJ249" s="15"/>
    </row>
    <row r="250" spans="1:36">
      <c r="A250" s="16"/>
      <c r="B250" s="16"/>
      <c r="C250" s="16"/>
      <c r="D250" s="157"/>
      <c r="E250" s="157"/>
      <c r="F250" s="157"/>
      <c r="G250" s="157"/>
      <c r="H250" s="157"/>
      <c r="I250" s="157"/>
      <c r="J250" s="157"/>
      <c r="K250" s="157"/>
      <c r="L250" s="157"/>
      <c r="M250" s="158"/>
      <c r="N250" s="158"/>
      <c r="O250" s="158"/>
      <c r="P250" s="158"/>
      <c r="Q250" s="158"/>
      <c r="R250" s="158"/>
      <c r="S250" s="15"/>
      <c r="T250" s="15"/>
      <c r="U250" s="17"/>
      <c r="V250" s="17"/>
      <c r="W250" s="17"/>
      <c r="X250" s="17"/>
      <c r="Y250" s="17"/>
      <c r="Z250" s="15"/>
      <c r="AA250" s="15"/>
      <c r="AB250" s="15"/>
      <c r="AC250" s="15"/>
      <c r="AD250" s="146"/>
      <c r="AE250" s="158"/>
      <c r="AF250" s="15"/>
      <c r="AG250" s="15"/>
      <c r="AH250" s="15"/>
      <c r="AI250" s="15"/>
      <c r="AJ250" s="15"/>
    </row>
    <row r="251" spans="1:36">
      <c r="A251" s="16"/>
      <c r="B251" s="16"/>
      <c r="C251" s="16"/>
      <c r="D251" s="157"/>
      <c r="E251" s="157"/>
      <c r="F251" s="157"/>
      <c r="G251" s="157"/>
      <c r="H251" s="157"/>
      <c r="I251" s="157"/>
      <c r="J251" s="157"/>
      <c r="K251" s="157"/>
      <c r="L251" s="157"/>
      <c r="M251" s="158"/>
      <c r="N251" s="158"/>
      <c r="O251" s="158"/>
      <c r="P251" s="158"/>
      <c r="Q251" s="158"/>
      <c r="R251" s="158"/>
      <c r="S251" s="15"/>
      <c r="T251" s="15"/>
      <c r="U251" s="17"/>
      <c r="V251" s="17"/>
      <c r="W251" s="17"/>
      <c r="X251" s="17"/>
      <c r="Y251" s="17"/>
      <c r="Z251" s="15"/>
      <c r="AA251" s="15"/>
      <c r="AB251" s="15"/>
      <c r="AC251" s="15"/>
      <c r="AD251" s="146"/>
      <c r="AE251" s="158"/>
      <c r="AF251" s="15"/>
      <c r="AG251" s="15"/>
      <c r="AH251" s="15"/>
      <c r="AI251" s="15"/>
      <c r="AJ251" s="15"/>
    </row>
    <row r="252" spans="1:36">
      <c r="A252" s="16"/>
      <c r="B252" s="16"/>
      <c r="C252" s="16"/>
      <c r="D252" s="157"/>
      <c r="E252" s="157"/>
      <c r="F252" s="157"/>
      <c r="G252" s="157"/>
      <c r="H252" s="157"/>
      <c r="I252" s="157"/>
      <c r="J252" s="157"/>
      <c r="K252" s="157"/>
      <c r="L252" s="157"/>
      <c r="M252" s="158"/>
      <c r="N252" s="158"/>
      <c r="O252" s="158"/>
      <c r="P252" s="158"/>
      <c r="Q252" s="158"/>
      <c r="R252" s="158"/>
      <c r="S252" s="15"/>
      <c r="T252" s="15"/>
      <c r="U252" s="17"/>
      <c r="V252" s="17"/>
      <c r="W252" s="17"/>
      <c r="X252" s="17"/>
      <c r="Y252" s="17"/>
      <c r="Z252" s="15"/>
      <c r="AA252" s="15"/>
      <c r="AB252" s="15"/>
      <c r="AC252" s="15"/>
      <c r="AD252" s="146"/>
      <c r="AE252" s="158"/>
      <c r="AF252" s="15"/>
      <c r="AG252" s="15"/>
      <c r="AH252" s="15"/>
      <c r="AI252" s="15"/>
      <c r="AJ252" s="15"/>
    </row>
    <row r="253" spans="1:36">
      <c r="A253" s="16"/>
      <c r="B253" s="16"/>
      <c r="C253" s="16"/>
      <c r="D253" s="157"/>
      <c r="E253" s="157"/>
      <c r="F253" s="157"/>
      <c r="G253" s="157"/>
      <c r="H253" s="157"/>
      <c r="I253" s="157"/>
      <c r="J253" s="157"/>
      <c r="K253" s="157"/>
      <c r="L253" s="157"/>
      <c r="M253" s="158"/>
      <c r="N253" s="158"/>
      <c r="O253" s="158"/>
      <c r="P253" s="158"/>
      <c r="Q253" s="158"/>
      <c r="R253" s="158"/>
      <c r="S253" s="15"/>
      <c r="T253" s="15"/>
      <c r="U253" s="17"/>
      <c r="V253" s="17"/>
      <c r="W253" s="17"/>
      <c r="X253" s="17"/>
      <c r="Y253" s="17"/>
      <c r="Z253" s="15"/>
      <c r="AA253" s="15"/>
      <c r="AB253" s="15"/>
      <c r="AC253" s="15"/>
      <c r="AD253" s="146"/>
      <c r="AE253" s="158"/>
      <c r="AF253" s="15"/>
      <c r="AG253" s="15"/>
      <c r="AH253" s="15"/>
      <c r="AI253" s="15"/>
      <c r="AJ253" s="15"/>
    </row>
    <row r="254" spans="1:36">
      <c r="A254" s="16"/>
      <c r="B254" s="16"/>
      <c r="C254" s="16"/>
      <c r="D254" s="157"/>
      <c r="E254" s="157"/>
      <c r="F254" s="157"/>
      <c r="G254" s="157"/>
      <c r="H254" s="157"/>
      <c r="I254" s="157"/>
      <c r="J254" s="157"/>
      <c r="K254" s="157"/>
      <c r="L254" s="157"/>
      <c r="M254" s="158"/>
      <c r="N254" s="158"/>
      <c r="O254" s="158"/>
      <c r="P254" s="158"/>
      <c r="Q254" s="158"/>
      <c r="R254" s="158"/>
      <c r="S254" s="15"/>
      <c r="T254" s="15"/>
      <c r="U254" s="17"/>
      <c r="V254" s="17"/>
      <c r="W254" s="17"/>
      <c r="X254" s="17"/>
      <c r="Y254" s="17"/>
      <c r="Z254" s="15"/>
      <c r="AA254" s="15"/>
      <c r="AB254" s="15"/>
      <c r="AC254" s="15"/>
      <c r="AD254" s="146"/>
      <c r="AE254" s="158"/>
      <c r="AF254" s="15"/>
      <c r="AG254" s="15"/>
      <c r="AH254" s="15"/>
      <c r="AI254" s="15"/>
      <c r="AJ254" s="15"/>
    </row>
    <row r="255" spans="1:36">
      <c r="A255" s="15"/>
      <c r="B255" s="16"/>
      <c r="C255" s="16"/>
      <c r="D255" s="157"/>
      <c r="E255" s="157"/>
      <c r="F255" s="157"/>
      <c r="G255" s="157"/>
      <c r="H255" s="157"/>
      <c r="I255" s="157"/>
      <c r="J255" s="157"/>
      <c r="K255" s="157"/>
      <c r="L255" s="157"/>
      <c r="M255" s="158"/>
      <c r="N255" s="158"/>
      <c r="O255" s="158"/>
      <c r="P255" s="158"/>
      <c r="Q255" s="158"/>
      <c r="R255" s="158"/>
      <c r="S255" s="15"/>
      <c r="T255" s="15"/>
      <c r="U255" s="17"/>
      <c r="V255" s="17"/>
      <c r="W255" s="17"/>
      <c r="X255" s="17"/>
      <c r="Y255" s="17"/>
      <c r="Z255" s="15"/>
      <c r="AA255" s="15"/>
      <c r="AB255" s="15"/>
      <c r="AC255" s="15"/>
      <c r="AD255" s="146"/>
      <c r="AE255" s="158"/>
      <c r="AF255" s="15"/>
      <c r="AG255" s="15"/>
      <c r="AH255" s="15"/>
      <c r="AI255" s="15"/>
      <c r="AJ255" s="15"/>
    </row>
    <row r="256" spans="1:36">
      <c r="A256" s="15"/>
      <c r="B256" s="16"/>
      <c r="C256" s="16"/>
      <c r="D256" s="157"/>
      <c r="E256" s="157"/>
      <c r="F256" s="157"/>
      <c r="G256" s="157"/>
      <c r="H256" s="157"/>
      <c r="I256" s="157"/>
      <c r="J256" s="157"/>
      <c r="K256" s="157"/>
      <c r="L256" s="157"/>
      <c r="M256" s="158"/>
      <c r="N256" s="158"/>
      <c r="O256" s="158"/>
      <c r="P256" s="158"/>
      <c r="Q256" s="158"/>
      <c r="R256" s="158"/>
      <c r="S256" s="15"/>
      <c r="T256" s="15"/>
      <c r="U256" s="17"/>
      <c r="V256" s="17"/>
      <c r="W256" s="17"/>
      <c r="X256" s="17"/>
      <c r="Y256" s="17"/>
      <c r="Z256" s="15"/>
      <c r="AA256" s="15"/>
      <c r="AB256" s="15"/>
      <c r="AC256" s="15"/>
      <c r="AD256" s="146"/>
      <c r="AE256" s="158"/>
      <c r="AF256" s="15"/>
      <c r="AG256" s="15"/>
      <c r="AH256" s="15"/>
      <c r="AI256" s="15"/>
      <c r="AJ256" s="15"/>
    </row>
    <row r="257" spans="2:36">
      <c r="B257" s="16"/>
      <c r="C257" s="16"/>
      <c r="D257" s="157"/>
      <c r="E257" s="157"/>
      <c r="F257" s="157"/>
      <c r="G257" s="157"/>
      <c r="H257" s="157"/>
      <c r="I257" s="157"/>
      <c r="J257" s="157"/>
      <c r="K257" s="157"/>
      <c r="L257" s="157"/>
      <c r="M257" s="158"/>
      <c r="N257" s="158"/>
      <c r="O257" s="158"/>
      <c r="P257" s="158"/>
      <c r="Q257" s="158"/>
      <c r="R257" s="158"/>
      <c r="S257" s="15"/>
      <c r="T257" s="15"/>
      <c r="U257" s="17"/>
      <c r="V257" s="17"/>
      <c r="W257" s="17"/>
      <c r="X257" s="17"/>
      <c r="Y257" s="17"/>
      <c r="Z257" s="15"/>
      <c r="AA257" s="15"/>
      <c r="AB257" s="15"/>
      <c r="AC257" s="15"/>
      <c r="AD257" s="146"/>
      <c r="AE257" s="158"/>
      <c r="AF257" s="15"/>
      <c r="AG257" s="15"/>
      <c r="AH257" s="15"/>
      <c r="AI257" s="15"/>
      <c r="AJ257" s="15"/>
    </row>
    <row r="258" spans="2:36">
      <c r="B258" s="16"/>
      <c r="C258" s="16"/>
      <c r="D258" s="157"/>
      <c r="E258" s="157"/>
      <c r="F258" s="157"/>
      <c r="G258" s="157"/>
      <c r="H258" s="157"/>
      <c r="I258" s="157"/>
      <c r="J258" s="157"/>
      <c r="K258" s="157"/>
      <c r="L258" s="157"/>
      <c r="M258" s="158"/>
      <c r="N258" s="158"/>
      <c r="O258" s="158"/>
      <c r="P258" s="158"/>
      <c r="Q258" s="158"/>
      <c r="R258" s="158"/>
      <c r="S258" s="15"/>
      <c r="T258" s="15"/>
      <c r="U258" s="17"/>
      <c r="V258" s="17"/>
      <c r="W258" s="17"/>
      <c r="X258" s="17"/>
      <c r="Y258" s="17"/>
      <c r="Z258" s="15"/>
      <c r="AA258" s="15"/>
      <c r="AB258" s="15"/>
      <c r="AC258" s="15"/>
      <c r="AD258" s="146"/>
      <c r="AE258" s="158"/>
      <c r="AF258" s="15"/>
      <c r="AG258" s="15"/>
      <c r="AH258" s="15"/>
      <c r="AI258" s="15"/>
      <c r="AJ258" s="15"/>
    </row>
    <row r="259" spans="2:36">
      <c r="B259" s="16"/>
      <c r="C259" s="16"/>
      <c r="D259" s="157"/>
      <c r="E259" s="157"/>
      <c r="F259" s="157"/>
      <c r="G259" s="157"/>
      <c r="H259" s="157"/>
      <c r="I259" s="157"/>
      <c r="J259" s="157"/>
      <c r="K259" s="157"/>
      <c r="L259" s="157"/>
      <c r="M259" s="158"/>
      <c r="N259" s="158"/>
      <c r="O259" s="158"/>
      <c r="P259" s="158"/>
      <c r="Q259" s="158"/>
      <c r="R259" s="158"/>
      <c r="S259" s="15"/>
      <c r="T259" s="15"/>
      <c r="U259" s="17"/>
      <c r="V259" s="17"/>
      <c r="W259" s="17"/>
      <c r="X259" s="17"/>
      <c r="Y259" s="17"/>
      <c r="Z259" s="15"/>
      <c r="AA259" s="15"/>
      <c r="AB259" s="15"/>
      <c r="AC259" s="15"/>
      <c r="AD259" s="146"/>
      <c r="AE259" s="158"/>
      <c r="AF259" s="15"/>
      <c r="AG259" s="15"/>
      <c r="AH259" s="15"/>
      <c r="AI259" s="15"/>
      <c r="AJ259" s="15"/>
    </row>
    <row r="260" spans="2:36">
      <c r="B260" s="16"/>
      <c r="C260" s="16"/>
      <c r="D260" s="157"/>
      <c r="E260" s="157"/>
      <c r="F260" s="157"/>
      <c r="G260" s="157"/>
      <c r="H260" s="157"/>
      <c r="I260" s="157"/>
      <c r="J260" s="157"/>
      <c r="K260" s="157"/>
      <c r="L260" s="157"/>
      <c r="M260" s="158"/>
      <c r="N260" s="158"/>
      <c r="O260" s="158"/>
      <c r="P260" s="158"/>
      <c r="Q260" s="158"/>
      <c r="R260" s="158"/>
      <c r="S260" s="15"/>
      <c r="T260" s="15"/>
      <c r="U260" s="17"/>
      <c r="V260" s="17"/>
      <c r="W260" s="17"/>
      <c r="X260" s="17"/>
      <c r="Y260" s="17"/>
      <c r="Z260" s="15"/>
      <c r="AA260" s="15"/>
      <c r="AB260" s="15"/>
      <c r="AC260" s="15"/>
      <c r="AD260" s="146"/>
      <c r="AE260" s="158"/>
      <c r="AF260" s="15"/>
      <c r="AG260" s="15"/>
      <c r="AH260" s="15"/>
      <c r="AI260" s="15"/>
      <c r="AJ260" s="15"/>
    </row>
    <row r="261" spans="2:36">
      <c r="B261" s="16"/>
      <c r="C261" s="16"/>
      <c r="D261" s="157"/>
      <c r="E261" s="157"/>
      <c r="F261" s="157"/>
      <c r="G261" s="157"/>
      <c r="H261" s="157"/>
      <c r="I261" s="157"/>
      <c r="J261" s="157"/>
      <c r="K261" s="157"/>
      <c r="L261" s="157"/>
      <c r="M261" s="158"/>
      <c r="N261" s="158"/>
      <c r="O261" s="158"/>
      <c r="P261" s="158"/>
      <c r="Q261" s="158"/>
      <c r="R261" s="158"/>
      <c r="S261" s="15"/>
      <c r="T261" s="15"/>
      <c r="U261" s="17"/>
      <c r="V261" s="17"/>
      <c r="W261" s="17"/>
      <c r="X261" s="17"/>
      <c r="Y261" s="17"/>
      <c r="Z261" s="15"/>
      <c r="AA261" s="15"/>
      <c r="AB261" s="15"/>
      <c r="AC261" s="15"/>
      <c r="AD261" s="146"/>
      <c r="AE261" s="158"/>
      <c r="AF261" s="15"/>
      <c r="AG261" s="15"/>
      <c r="AH261" s="15"/>
      <c r="AI261" s="15"/>
      <c r="AJ261" s="15"/>
    </row>
    <row r="262" spans="2:36">
      <c r="B262" s="16"/>
      <c r="C262" s="16"/>
      <c r="D262" s="157"/>
      <c r="E262" s="157"/>
      <c r="F262" s="157"/>
      <c r="G262" s="157"/>
      <c r="H262" s="157"/>
      <c r="I262" s="157"/>
      <c r="J262" s="157"/>
      <c r="K262" s="157"/>
      <c r="L262" s="157"/>
      <c r="M262" s="158"/>
      <c r="N262" s="158"/>
      <c r="O262" s="158"/>
      <c r="P262" s="158"/>
      <c r="Q262" s="158"/>
      <c r="R262" s="158"/>
      <c r="S262" s="15"/>
      <c r="T262" s="15"/>
      <c r="U262" s="17"/>
      <c r="V262" s="17"/>
      <c r="W262" s="17"/>
      <c r="X262" s="17"/>
      <c r="Y262" s="17"/>
      <c r="Z262" s="15"/>
      <c r="AA262" s="15"/>
      <c r="AB262" s="15"/>
      <c r="AC262" s="15"/>
      <c r="AD262" s="146"/>
      <c r="AE262" s="158"/>
      <c r="AF262" s="15"/>
      <c r="AG262" s="15"/>
      <c r="AH262" s="15"/>
      <c r="AI262" s="15"/>
      <c r="AJ262" s="15"/>
    </row>
    <row r="263" spans="2:36">
      <c r="B263" s="16"/>
      <c r="C263" s="16"/>
      <c r="D263" s="157"/>
      <c r="E263" s="157"/>
      <c r="F263" s="157"/>
      <c r="G263" s="157"/>
      <c r="H263" s="157"/>
      <c r="I263" s="157"/>
      <c r="J263" s="157"/>
      <c r="K263" s="157"/>
      <c r="L263" s="157"/>
      <c r="M263" s="158"/>
      <c r="N263" s="158"/>
      <c r="O263" s="158"/>
      <c r="P263" s="158"/>
      <c r="Q263" s="158"/>
      <c r="R263" s="158"/>
      <c r="S263" s="15"/>
      <c r="T263" s="15"/>
      <c r="U263" s="17"/>
      <c r="V263" s="17"/>
      <c r="W263" s="17"/>
      <c r="X263" s="17"/>
      <c r="Y263" s="17"/>
      <c r="Z263" s="15"/>
      <c r="AA263" s="15"/>
      <c r="AB263" s="15"/>
      <c r="AC263" s="15"/>
      <c r="AD263" s="146"/>
      <c r="AE263" s="158"/>
      <c r="AF263" s="15"/>
      <c r="AG263" s="15"/>
      <c r="AH263" s="15"/>
      <c r="AI263" s="15"/>
      <c r="AJ263" s="15"/>
    </row>
    <row r="264" spans="2:36">
      <c r="B264" s="16"/>
      <c r="C264" s="16"/>
      <c r="D264" s="157"/>
      <c r="E264" s="157"/>
      <c r="F264" s="157"/>
      <c r="G264" s="157"/>
      <c r="H264" s="157"/>
      <c r="I264" s="157"/>
      <c r="J264" s="157"/>
      <c r="K264" s="157"/>
      <c r="L264" s="157"/>
      <c r="M264" s="158"/>
      <c r="N264" s="158"/>
      <c r="O264" s="158"/>
      <c r="P264" s="158"/>
      <c r="Q264" s="158"/>
      <c r="R264" s="158"/>
      <c r="S264" s="15"/>
      <c r="T264" s="15"/>
      <c r="U264" s="17"/>
      <c r="V264" s="17"/>
      <c r="W264" s="17"/>
      <c r="X264" s="17"/>
      <c r="Y264" s="17"/>
      <c r="Z264" s="15"/>
      <c r="AA264" s="15"/>
      <c r="AB264" s="15"/>
      <c r="AC264" s="15"/>
      <c r="AD264" s="146"/>
      <c r="AE264" s="158"/>
      <c r="AF264" s="15"/>
      <c r="AG264" s="15"/>
      <c r="AH264" s="15"/>
      <c r="AI264" s="15"/>
      <c r="AJ264" s="15"/>
    </row>
    <row r="265" spans="2:36">
      <c r="B265" s="16"/>
      <c r="C265" s="16"/>
      <c r="D265" s="157"/>
      <c r="E265" s="157"/>
      <c r="F265" s="157"/>
      <c r="G265" s="157"/>
      <c r="H265" s="157"/>
      <c r="I265" s="157"/>
      <c r="J265" s="157"/>
      <c r="K265" s="157"/>
      <c r="L265" s="157"/>
      <c r="M265" s="158"/>
      <c r="N265" s="158"/>
      <c r="O265" s="158"/>
      <c r="P265" s="158"/>
      <c r="Q265" s="158"/>
      <c r="R265" s="158"/>
      <c r="S265" s="15"/>
      <c r="T265" s="15"/>
      <c r="U265" s="17"/>
      <c r="V265" s="17"/>
      <c r="W265" s="17"/>
      <c r="X265" s="17"/>
      <c r="Y265" s="17"/>
      <c r="Z265" s="15"/>
      <c r="AA265" s="15"/>
      <c r="AB265" s="15"/>
      <c r="AC265" s="15"/>
      <c r="AD265" s="146"/>
      <c r="AE265" s="158"/>
      <c r="AF265" s="15"/>
      <c r="AG265" s="15"/>
      <c r="AH265" s="15"/>
      <c r="AI265" s="15"/>
      <c r="AJ265" s="15"/>
    </row>
    <row r="266" spans="2:36">
      <c r="B266" s="16"/>
      <c r="C266" s="16"/>
      <c r="D266" s="157"/>
      <c r="E266" s="157"/>
      <c r="F266" s="157"/>
      <c r="G266" s="157"/>
      <c r="H266" s="157"/>
      <c r="I266" s="157"/>
      <c r="J266" s="157"/>
      <c r="K266" s="157"/>
      <c r="L266" s="157"/>
      <c r="M266" s="158"/>
      <c r="N266" s="158"/>
      <c r="O266" s="158"/>
      <c r="P266" s="158"/>
      <c r="Q266" s="158"/>
      <c r="R266" s="158"/>
      <c r="S266" s="15"/>
      <c r="T266" s="15"/>
      <c r="U266" s="17"/>
      <c r="V266" s="17"/>
      <c r="W266" s="17"/>
      <c r="X266" s="17"/>
      <c r="Y266" s="17"/>
      <c r="Z266" s="15"/>
      <c r="AA266" s="15"/>
      <c r="AB266" s="15"/>
      <c r="AC266" s="15"/>
      <c r="AD266" s="146"/>
      <c r="AE266" s="158"/>
      <c r="AF266" s="15"/>
      <c r="AG266" s="15"/>
      <c r="AH266" s="15"/>
      <c r="AI266" s="15"/>
      <c r="AJ266" s="15"/>
    </row>
    <row r="267" spans="2:36">
      <c r="B267" s="16"/>
      <c r="C267" s="16"/>
      <c r="D267" s="157"/>
      <c r="E267" s="157"/>
      <c r="F267" s="157"/>
      <c r="G267" s="157"/>
      <c r="H267" s="157"/>
      <c r="I267" s="157"/>
      <c r="J267" s="157"/>
      <c r="K267" s="157"/>
      <c r="L267" s="157"/>
      <c r="M267" s="158"/>
      <c r="N267" s="158"/>
      <c r="O267" s="158"/>
      <c r="P267" s="158"/>
      <c r="Q267" s="158"/>
      <c r="R267" s="158"/>
      <c r="S267" s="15"/>
      <c r="T267" s="15"/>
      <c r="U267" s="17"/>
      <c r="V267" s="17"/>
      <c r="W267" s="17"/>
      <c r="X267" s="17"/>
      <c r="Y267" s="17"/>
      <c r="Z267" s="15"/>
      <c r="AA267" s="15"/>
      <c r="AB267" s="15"/>
      <c r="AC267" s="15"/>
      <c r="AD267" s="146"/>
      <c r="AE267" s="158"/>
      <c r="AF267" s="15"/>
      <c r="AG267" s="15"/>
      <c r="AH267" s="15"/>
      <c r="AI267" s="15"/>
      <c r="AJ267" s="15"/>
    </row>
    <row r="268" spans="2:36">
      <c r="B268" s="16"/>
      <c r="C268" s="16"/>
      <c r="D268" s="157"/>
      <c r="E268" s="157"/>
      <c r="F268" s="157"/>
      <c r="G268" s="157"/>
      <c r="H268" s="157"/>
      <c r="I268" s="157"/>
      <c r="J268" s="157"/>
      <c r="K268" s="157"/>
      <c r="L268" s="157"/>
      <c r="M268" s="158"/>
      <c r="N268" s="158"/>
      <c r="O268" s="158"/>
      <c r="P268" s="158"/>
      <c r="Q268" s="158"/>
      <c r="R268" s="158"/>
      <c r="S268" s="15"/>
      <c r="T268" s="15"/>
      <c r="U268" s="17"/>
      <c r="V268" s="17"/>
      <c r="W268" s="17"/>
      <c r="X268" s="17"/>
      <c r="Y268" s="17"/>
      <c r="Z268" s="15"/>
      <c r="AA268" s="15"/>
      <c r="AB268" s="15"/>
      <c r="AC268" s="15"/>
      <c r="AD268" s="146"/>
      <c r="AE268" s="158"/>
      <c r="AF268" s="15"/>
      <c r="AG268" s="15"/>
      <c r="AH268" s="15"/>
      <c r="AI268" s="15"/>
      <c r="AJ268" s="15"/>
    </row>
    <row r="269" spans="2:36">
      <c r="B269" s="16"/>
      <c r="C269" s="16"/>
      <c r="D269" s="157"/>
      <c r="E269" s="157"/>
      <c r="F269" s="157"/>
      <c r="G269" s="157"/>
      <c r="H269" s="157"/>
      <c r="I269" s="157"/>
      <c r="J269" s="157"/>
      <c r="K269" s="157"/>
      <c r="L269" s="157"/>
      <c r="M269" s="158"/>
      <c r="N269" s="158"/>
      <c r="O269" s="158"/>
      <c r="P269" s="158"/>
      <c r="Q269" s="158"/>
      <c r="R269" s="158"/>
      <c r="S269" s="15"/>
      <c r="T269" s="15"/>
      <c r="U269" s="17"/>
      <c r="V269" s="17"/>
      <c r="W269" s="17"/>
      <c r="X269" s="17"/>
      <c r="Y269" s="17"/>
      <c r="Z269" s="15"/>
      <c r="AA269" s="15"/>
      <c r="AB269" s="15"/>
      <c r="AC269" s="15"/>
      <c r="AD269" s="146"/>
      <c r="AE269" s="158"/>
      <c r="AF269" s="15"/>
      <c r="AG269" s="15"/>
      <c r="AH269" s="15"/>
      <c r="AI269" s="15"/>
      <c r="AJ269" s="15"/>
    </row>
    <row r="270" spans="2:36">
      <c r="B270" s="16"/>
      <c r="C270" s="16"/>
      <c r="D270" s="157"/>
      <c r="E270" s="157"/>
      <c r="F270" s="157"/>
      <c r="G270" s="157"/>
      <c r="H270" s="157"/>
      <c r="I270" s="157"/>
      <c r="J270" s="157"/>
      <c r="K270" s="157"/>
      <c r="L270" s="157"/>
      <c r="M270" s="158"/>
      <c r="N270" s="158"/>
      <c r="O270" s="158"/>
      <c r="P270" s="158"/>
      <c r="Q270" s="158"/>
      <c r="R270" s="158"/>
      <c r="S270" s="15"/>
      <c r="T270" s="15"/>
      <c r="U270" s="17"/>
      <c r="V270" s="17"/>
      <c r="W270" s="17"/>
      <c r="X270" s="17"/>
      <c r="Y270" s="17"/>
      <c r="Z270" s="15"/>
      <c r="AA270" s="15"/>
      <c r="AB270" s="15"/>
      <c r="AC270" s="15"/>
      <c r="AD270" s="146"/>
      <c r="AE270" s="158"/>
      <c r="AF270" s="15"/>
      <c r="AG270" s="15"/>
      <c r="AH270" s="15"/>
      <c r="AI270" s="15"/>
      <c r="AJ270" s="15"/>
    </row>
    <row r="271" spans="2:36">
      <c r="B271" s="16"/>
      <c r="C271" s="16"/>
      <c r="D271" s="157"/>
      <c r="E271" s="157"/>
      <c r="F271" s="157"/>
      <c r="G271" s="157"/>
      <c r="H271" s="157"/>
      <c r="I271" s="157"/>
      <c r="J271" s="157"/>
      <c r="K271" s="157"/>
      <c r="L271" s="157"/>
      <c r="M271" s="158"/>
      <c r="N271" s="158"/>
      <c r="O271" s="158"/>
      <c r="P271" s="158"/>
      <c r="Q271" s="158"/>
      <c r="R271" s="158"/>
      <c r="S271" s="15"/>
      <c r="T271" s="15"/>
      <c r="U271" s="17"/>
      <c r="V271" s="17"/>
      <c r="W271" s="17"/>
      <c r="X271" s="17"/>
      <c r="Y271" s="17"/>
      <c r="Z271" s="15"/>
      <c r="AA271" s="15"/>
      <c r="AB271" s="15"/>
      <c r="AC271" s="15"/>
      <c r="AD271" s="146"/>
      <c r="AE271" s="158"/>
      <c r="AF271" s="15"/>
      <c r="AG271" s="15"/>
      <c r="AH271" s="15"/>
      <c r="AI271" s="15"/>
      <c r="AJ271" s="15"/>
    </row>
    <row r="272" spans="2:36">
      <c r="B272" s="16"/>
      <c r="C272" s="16"/>
      <c r="D272" s="157"/>
      <c r="E272" s="157"/>
      <c r="F272" s="157"/>
      <c r="G272" s="157"/>
      <c r="H272" s="157"/>
      <c r="I272" s="157"/>
      <c r="J272" s="157"/>
      <c r="K272" s="157"/>
      <c r="L272" s="157"/>
      <c r="M272" s="158"/>
      <c r="N272" s="158"/>
      <c r="O272" s="158"/>
      <c r="P272" s="158"/>
      <c r="Q272" s="158"/>
      <c r="R272" s="158"/>
      <c r="S272" s="15"/>
      <c r="T272" s="15"/>
      <c r="U272" s="17"/>
      <c r="V272" s="17"/>
      <c r="W272" s="17"/>
      <c r="X272" s="17"/>
      <c r="Y272" s="17"/>
      <c r="Z272" s="15"/>
      <c r="AA272" s="15"/>
      <c r="AB272" s="15"/>
      <c r="AC272" s="15"/>
      <c r="AD272" s="146"/>
      <c r="AE272" s="158"/>
      <c r="AF272" s="15"/>
      <c r="AG272" s="15"/>
      <c r="AH272" s="15"/>
      <c r="AI272" s="15"/>
      <c r="AJ272" s="15"/>
    </row>
    <row r="273" spans="2:36">
      <c r="B273" s="16"/>
      <c r="C273" s="16"/>
      <c r="D273" s="157"/>
      <c r="E273" s="157"/>
      <c r="F273" s="157"/>
      <c r="G273" s="157"/>
      <c r="H273" s="157"/>
      <c r="I273" s="157"/>
      <c r="J273" s="157"/>
      <c r="K273" s="157"/>
      <c r="L273" s="157"/>
      <c r="M273" s="158"/>
      <c r="N273" s="158"/>
      <c r="O273" s="158"/>
      <c r="P273" s="158"/>
      <c r="Q273" s="158"/>
      <c r="R273" s="158"/>
      <c r="S273" s="15"/>
      <c r="T273" s="15"/>
      <c r="U273" s="17"/>
      <c r="V273" s="17"/>
      <c r="W273" s="17"/>
      <c r="X273" s="17"/>
      <c r="Y273" s="17"/>
      <c r="Z273" s="15"/>
      <c r="AA273" s="15"/>
      <c r="AB273" s="15"/>
      <c r="AC273" s="15"/>
      <c r="AD273" s="146"/>
      <c r="AE273" s="158"/>
      <c r="AF273" s="15"/>
      <c r="AG273" s="15"/>
      <c r="AH273" s="15"/>
      <c r="AI273" s="15"/>
      <c r="AJ273" s="15"/>
    </row>
    <row r="274" spans="2:36">
      <c r="B274" s="16"/>
      <c r="C274" s="16"/>
      <c r="D274" s="157"/>
      <c r="E274" s="157"/>
      <c r="F274" s="157"/>
      <c r="G274" s="157"/>
      <c r="H274" s="157"/>
      <c r="I274" s="157"/>
      <c r="J274" s="157"/>
      <c r="K274" s="157"/>
      <c r="L274" s="157"/>
      <c r="M274" s="158"/>
      <c r="N274" s="158"/>
      <c r="O274" s="158"/>
      <c r="P274" s="158"/>
      <c r="Q274" s="158"/>
      <c r="R274" s="158"/>
      <c r="S274" s="15"/>
      <c r="T274" s="15"/>
      <c r="U274" s="17"/>
      <c r="V274" s="17"/>
      <c r="W274" s="17"/>
      <c r="X274" s="17"/>
      <c r="Y274" s="17"/>
      <c r="Z274" s="15"/>
      <c r="AA274" s="15"/>
      <c r="AB274" s="15"/>
      <c r="AC274" s="15"/>
      <c r="AD274" s="146"/>
      <c r="AE274" s="158"/>
      <c r="AF274" s="15"/>
      <c r="AG274" s="15"/>
      <c r="AH274" s="15"/>
      <c r="AI274" s="15"/>
      <c r="AJ274" s="15"/>
    </row>
    <row r="275" spans="2:36">
      <c r="B275" s="16"/>
      <c r="C275" s="16"/>
      <c r="D275" s="157"/>
      <c r="E275" s="157"/>
      <c r="F275" s="157"/>
      <c r="G275" s="157"/>
      <c r="H275" s="157"/>
      <c r="I275" s="157"/>
      <c r="J275" s="157"/>
      <c r="K275" s="157"/>
      <c r="L275" s="157"/>
      <c r="M275" s="158"/>
      <c r="N275" s="158"/>
      <c r="O275" s="158"/>
      <c r="P275" s="158"/>
      <c r="Q275" s="158"/>
      <c r="R275" s="158"/>
      <c r="S275" s="15"/>
      <c r="T275" s="15"/>
      <c r="U275" s="17"/>
      <c r="V275" s="17"/>
      <c r="W275" s="17"/>
      <c r="X275" s="17"/>
      <c r="Y275" s="17"/>
      <c r="Z275" s="15"/>
      <c r="AA275" s="15"/>
      <c r="AB275" s="15"/>
      <c r="AC275" s="15"/>
      <c r="AD275" s="146"/>
      <c r="AE275" s="158"/>
      <c r="AF275" s="15"/>
      <c r="AG275" s="15"/>
      <c r="AH275" s="15"/>
      <c r="AI275" s="15"/>
      <c r="AJ275" s="15"/>
    </row>
    <row r="276" spans="2:36">
      <c r="B276" s="16"/>
      <c r="C276" s="16"/>
      <c r="D276" s="157"/>
      <c r="E276" s="157"/>
      <c r="F276" s="157"/>
      <c r="G276" s="157"/>
      <c r="H276" s="157"/>
      <c r="I276" s="157"/>
      <c r="J276" s="157"/>
      <c r="K276" s="157"/>
      <c r="L276" s="157"/>
      <c r="M276" s="158"/>
      <c r="N276" s="158"/>
      <c r="O276" s="158"/>
      <c r="P276" s="158"/>
      <c r="Q276" s="158"/>
      <c r="R276" s="158"/>
      <c r="S276" s="15"/>
      <c r="T276" s="15"/>
      <c r="U276" s="17"/>
      <c r="V276" s="17"/>
      <c r="W276" s="17"/>
      <c r="X276" s="17"/>
      <c r="Y276" s="17"/>
      <c r="Z276" s="15"/>
      <c r="AA276" s="15"/>
      <c r="AB276" s="15"/>
      <c r="AC276" s="15"/>
      <c r="AD276" s="146"/>
      <c r="AE276" s="158"/>
      <c r="AF276" s="15"/>
      <c r="AG276" s="15"/>
      <c r="AH276" s="15"/>
      <c r="AI276" s="15"/>
      <c r="AJ276" s="15"/>
    </row>
    <row r="277" spans="2:36">
      <c r="B277" s="16"/>
      <c r="C277" s="16"/>
      <c r="D277" s="157"/>
      <c r="E277" s="157"/>
      <c r="F277" s="157"/>
      <c r="G277" s="157"/>
      <c r="H277" s="157"/>
      <c r="I277" s="157"/>
      <c r="J277" s="157"/>
      <c r="K277" s="157"/>
      <c r="L277" s="157"/>
      <c r="M277" s="158"/>
      <c r="N277" s="158"/>
      <c r="O277" s="158"/>
      <c r="P277" s="158"/>
      <c r="Q277" s="158"/>
      <c r="R277" s="158"/>
      <c r="S277" s="15"/>
      <c r="T277" s="15"/>
      <c r="U277" s="17"/>
      <c r="V277" s="17"/>
      <c r="W277" s="17"/>
      <c r="X277" s="17"/>
      <c r="Y277" s="17"/>
      <c r="Z277" s="15"/>
      <c r="AA277" s="15"/>
      <c r="AB277" s="15"/>
      <c r="AC277" s="15"/>
      <c r="AD277" s="146"/>
      <c r="AE277" s="158"/>
      <c r="AF277" s="15"/>
      <c r="AG277" s="15"/>
      <c r="AH277" s="15"/>
      <c r="AI277" s="15"/>
      <c r="AJ277" s="15"/>
    </row>
    <row r="278" spans="2:36">
      <c r="B278" s="16"/>
      <c r="C278" s="16"/>
      <c r="D278" s="157"/>
      <c r="E278" s="157"/>
      <c r="F278" s="157"/>
      <c r="G278" s="157"/>
      <c r="H278" s="157"/>
      <c r="I278" s="157"/>
      <c r="J278" s="157"/>
      <c r="K278" s="157"/>
      <c r="L278" s="157"/>
      <c r="M278" s="158"/>
      <c r="N278" s="158"/>
      <c r="O278" s="158"/>
      <c r="P278" s="158"/>
      <c r="Q278" s="158"/>
      <c r="R278" s="158"/>
      <c r="S278" s="15"/>
      <c r="T278" s="15"/>
      <c r="U278" s="17"/>
      <c r="V278" s="17"/>
      <c r="W278" s="17"/>
      <c r="X278" s="17"/>
      <c r="Y278" s="17"/>
      <c r="Z278" s="15"/>
      <c r="AA278" s="15"/>
      <c r="AB278" s="15"/>
      <c r="AC278" s="15"/>
      <c r="AD278" s="146"/>
      <c r="AE278" s="158"/>
      <c r="AF278" s="15"/>
      <c r="AG278" s="15"/>
      <c r="AH278" s="15"/>
      <c r="AI278" s="15"/>
      <c r="AJ278" s="15"/>
    </row>
    <row r="279" spans="2:36">
      <c r="B279" s="16"/>
      <c r="C279" s="16"/>
      <c r="D279" s="157"/>
      <c r="E279" s="157"/>
      <c r="F279" s="157"/>
      <c r="G279" s="157"/>
      <c r="H279" s="157"/>
      <c r="I279" s="157"/>
      <c r="J279" s="157"/>
      <c r="K279" s="157"/>
      <c r="L279" s="157"/>
      <c r="M279" s="158"/>
      <c r="N279" s="158"/>
      <c r="O279" s="158"/>
      <c r="P279" s="158"/>
      <c r="Q279" s="158"/>
      <c r="R279" s="158"/>
      <c r="S279" s="15"/>
      <c r="T279" s="15"/>
      <c r="U279" s="17"/>
      <c r="V279" s="17"/>
      <c r="W279" s="17"/>
      <c r="X279" s="17"/>
      <c r="Y279" s="17"/>
      <c r="Z279" s="15"/>
      <c r="AA279" s="15"/>
      <c r="AB279" s="15"/>
      <c r="AC279" s="15"/>
      <c r="AD279" s="146"/>
      <c r="AE279" s="158"/>
      <c r="AF279" s="15"/>
      <c r="AG279" s="15"/>
      <c r="AH279" s="15"/>
      <c r="AI279" s="15"/>
      <c r="AJ279" s="15"/>
    </row>
    <row r="280" spans="2:36">
      <c r="B280" s="16"/>
      <c r="C280" s="16"/>
      <c r="D280" s="157"/>
      <c r="E280" s="157"/>
      <c r="F280" s="157"/>
      <c r="G280" s="157"/>
      <c r="H280" s="157"/>
      <c r="I280" s="157"/>
      <c r="J280" s="157"/>
      <c r="K280" s="157"/>
      <c r="L280" s="157"/>
      <c r="M280" s="158"/>
      <c r="N280" s="158"/>
      <c r="O280" s="158"/>
      <c r="P280" s="158"/>
      <c r="Q280" s="158"/>
      <c r="R280" s="158"/>
      <c r="S280" s="15"/>
      <c r="T280" s="15"/>
      <c r="U280" s="17"/>
      <c r="V280" s="17"/>
      <c r="W280" s="17"/>
      <c r="X280" s="17"/>
      <c r="Y280" s="17"/>
      <c r="Z280" s="15"/>
      <c r="AA280" s="15"/>
      <c r="AB280" s="15"/>
      <c r="AC280" s="15"/>
      <c r="AD280" s="146"/>
      <c r="AE280" s="158"/>
      <c r="AF280" s="15"/>
      <c r="AG280" s="15"/>
      <c r="AH280" s="15"/>
      <c r="AI280" s="15"/>
      <c r="AJ280" s="15"/>
    </row>
    <row r="281" spans="2:36">
      <c r="B281" s="16"/>
      <c r="C281" s="16"/>
      <c r="D281" s="157"/>
      <c r="E281" s="157"/>
      <c r="F281" s="157"/>
      <c r="G281" s="157"/>
      <c r="H281" s="157"/>
      <c r="I281" s="157"/>
      <c r="J281" s="157"/>
      <c r="K281" s="157"/>
      <c r="L281" s="157"/>
      <c r="M281" s="158"/>
      <c r="N281" s="158"/>
      <c r="O281" s="158"/>
      <c r="P281" s="158"/>
      <c r="Q281" s="158"/>
      <c r="R281" s="158"/>
      <c r="S281" s="15"/>
      <c r="T281" s="15"/>
      <c r="U281" s="17"/>
      <c r="V281" s="17"/>
      <c r="W281" s="17"/>
      <c r="X281" s="17"/>
      <c r="Y281" s="17"/>
      <c r="Z281" s="15"/>
      <c r="AA281" s="15"/>
      <c r="AB281" s="15"/>
      <c r="AC281" s="15"/>
      <c r="AD281" s="146"/>
      <c r="AE281" s="158"/>
      <c r="AF281" s="15"/>
      <c r="AG281" s="15"/>
      <c r="AH281" s="15"/>
      <c r="AI281" s="15"/>
      <c r="AJ281" s="15"/>
    </row>
    <row r="282" spans="2:36">
      <c r="B282" s="16"/>
      <c r="C282" s="16"/>
      <c r="D282" s="157"/>
      <c r="E282" s="157"/>
      <c r="F282" s="157"/>
      <c r="G282" s="157"/>
      <c r="H282" s="157"/>
      <c r="I282" s="157"/>
      <c r="J282" s="157"/>
      <c r="K282" s="157"/>
      <c r="L282" s="157"/>
      <c r="M282" s="158"/>
      <c r="N282" s="158"/>
      <c r="O282" s="158"/>
      <c r="P282" s="158"/>
      <c r="Q282" s="158"/>
      <c r="R282" s="158"/>
      <c r="S282" s="15"/>
      <c r="T282" s="15"/>
      <c r="U282" s="17"/>
      <c r="V282" s="17"/>
      <c r="W282" s="17"/>
      <c r="X282" s="17"/>
      <c r="Y282" s="17"/>
      <c r="Z282" s="15"/>
      <c r="AA282" s="15"/>
      <c r="AB282" s="15"/>
      <c r="AC282" s="15"/>
      <c r="AD282" s="146"/>
      <c r="AE282" s="158"/>
      <c r="AF282" s="15"/>
      <c r="AG282" s="15"/>
      <c r="AH282" s="15"/>
      <c r="AI282" s="15"/>
      <c r="AJ282" s="15"/>
    </row>
    <row r="283" spans="2:36">
      <c r="B283" s="16"/>
      <c r="C283" s="16"/>
      <c r="D283" s="157"/>
      <c r="E283" s="157"/>
      <c r="F283" s="157"/>
      <c r="G283" s="157"/>
      <c r="H283" s="157"/>
      <c r="I283" s="157"/>
      <c r="J283" s="157"/>
      <c r="K283" s="157"/>
      <c r="L283" s="157"/>
      <c r="M283" s="158"/>
      <c r="N283" s="158"/>
      <c r="O283" s="158"/>
      <c r="P283" s="158"/>
      <c r="Q283" s="158"/>
      <c r="R283" s="158"/>
      <c r="S283" s="15"/>
      <c r="T283" s="15"/>
      <c r="U283" s="17"/>
      <c r="V283" s="17"/>
      <c r="W283" s="17"/>
      <c r="X283" s="17"/>
      <c r="Y283" s="17"/>
      <c r="Z283" s="15"/>
      <c r="AA283" s="15"/>
      <c r="AB283" s="15"/>
      <c r="AC283" s="15"/>
      <c r="AD283" s="146"/>
      <c r="AE283" s="158"/>
      <c r="AF283" s="15"/>
      <c r="AG283" s="15"/>
      <c r="AH283" s="15"/>
      <c r="AI283" s="15"/>
      <c r="AJ283" s="15"/>
    </row>
    <row r="284" spans="2:36">
      <c r="B284" s="16"/>
      <c r="C284" s="16"/>
      <c r="D284" s="157"/>
      <c r="E284" s="157"/>
      <c r="F284" s="157"/>
      <c r="G284" s="157"/>
      <c r="H284" s="157"/>
      <c r="I284" s="157"/>
      <c r="J284" s="157"/>
      <c r="K284" s="157"/>
      <c r="L284" s="157"/>
      <c r="M284" s="158"/>
      <c r="N284" s="158"/>
      <c r="O284" s="158"/>
      <c r="P284" s="158"/>
      <c r="Q284" s="158"/>
      <c r="R284" s="158"/>
      <c r="S284" s="15"/>
      <c r="T284" s="15"/>
      <c r="U284" s="17"/>
      <c r="V284" s="17"/>
      <c r="W284" s="17"/>
      <c r="X284" s="17"/>
      <c r="Y284" s="17"/>
      <c r="Z284" s="15"/>
      <c r="AA284" s="15"/>
      <c r="AB284" s="15"/>
      <c r="AC284" s="15"/>
      <c r="AD284" s="146"/>
      <c r="AE284" s="158"/>
      <c r="AF284" s="15"/>
      <c r="AG284" s="15"/>
      <c r="AH284" s="15"/>
      <c r="AI284" s="15"/>
      <c r="AJ284" s="15"/>
    </row>
    <row r="285" spans="2:36">
      <c r="B285" s="16"/>
      <c r="C285" s="16"/>
      <c r="D285" s="157"/>
      <c r="E285" s="157"/>
      <c r="F285" s="157"/>
      <c r="G285" s="157"/>
      <c r="H285" s="157"/>
      <c r="I285" s="157"/>
      <c r="J285" s="157"/>
      <c r="K285" s="157"/>
      <c r="L285" s="157"/>
      <c r="M285" s="158"/>
      <c r="N285" s="158"/>
      <c r="O285" s="158"/>
      <c r="P285" s="158"/>
      <c r="Q285" s="158"/>
      <c r="R285" s="158"/>
      <c r="S285" s="15"/>
      <c r="T285" s="15"/>
      <c r="U285" s="17"/>
      <c r="V285" s="17"/>
      <c r="W285" s="17"/>
      <c r="X285" s="17"/>
      <c r="Y285" s="17"/>
      <c r="Z285" s="15"/>
      <c r="AA285" s="15"/>
      <c r="AB285" s="15"/>
      <c r="AC285" s="15"/>
      <c r="AD285" s="146"/>
      <c r="AE285" s="158"/>
      <c r="AF285" s="15"/>
      <c r="AG285" s="15"/>
      <c r="AH285" s="15"/>
      <c r="AI285" s="15"/>
      <c r="AJ285" s="15"/>
    </row>
    <row r="286" spans="2:36">
      <c r="B286" s="16"/>
      <c r="C286" s="16"/>
      <c r="D286" s="157"/>
      <c r="E286" s="157"/>
      <c r="F286" s="157"/>
      <c r="G286" s="157"/>
      <c r="H286" s="157"/>
      <c r="I286" s="157"/>
      <c r="J286" s="157"/>
      <c r="K286" s="157"/>
      <c r="L286" s="157"/>
      <c r="M286" s="158"/>
      <c r="N286" s="158"/>
      <c r="O286" s="158"/>
      <c r="P286" s="158"/>
      <c r="Q286" s="158"/>
      <c r="R286" s="158"/>
      <c r="S286" s="15"/>
      <c r="T286" s="15"/>
      <c r="U286" s="17"/>
      <c r="V286" s="17"/>
      <c r="W286" s="17"/>
      <c r="X286" s="17"/>
      <c r="Y286" s="17"/>
      <c r="Z286" s="15"/>
      <c r="AA286" s="15"/>
      <c r="AB286" s="15"/>
      <c r="AC286" s="15"/>
      <c r="AD286" s="146"/>
      <c r="AE286" s="158"/>
      <c r="AF286" s="15"/>
      <c r="AG286" s="15"/>
      <c r="AH286" s="15"/>
      <c r="AI286" s="15"/>
      <c r="AJ286" s="15"/>
    </row>
    <row r="287" spans="2:36">
      <c r="B287" s="16"/>
      <c r="C287" s="16"/>
      <c r="D287" s="157"/>
      <c r="E287" s="157"/>
      <c r="F287" s="157"/>
      <c r="G287" s="157"/>
      <c r="H287" s="157"/>
      <c r="I287" s="157"/>
      <c r="J287" s="157"/>
      <c r="K287" s="157"/>
      <c r="L287" s="157"/>
      <c r="M287" s="158"/>
      <c r="N287" s="158"/>
      <c r="O287" s="158"/>
      <c r="P287" s="158"/>
      <c r="Q287" s="158"/>
      <c r="R287" s="158"/>
      <c r="S287" s="15"/>
      <c r="T287" s="15"/>
      <c r="U287" s="17"/>
      <c r="V287" s="17"/>
      <c r="W287" s="17"/>
      <c r="X287" s="17"/>
      <c r="Y287" s="17"/>
      <c r="Z287" s="15"/>
      <c r="AA287" s="15"/>
      <c r="AB287" s="15"/>
      <c r="AC287" s="15"/>
      <c r="AD287" s="146"/>
      <c r="AE287" s="158"/>
      <c r="AF287" s="15"/>
      <c r="AG287" s="15"/>
      <c r="AH287" s="15"/>
      <c r="AI287" s="15"/>
      <c r="AJ287" s="15"/>
    </row>
    <row r="288" spans="2:36">
      <c r="B288" s="16"/>
      <c r="C288" s="16"/>
      <c r="D288" s="157"/>
      <c r="E288" s="157"/>
      <c r="F288" s="157"/>
      <c r="G288" s="157"/>
      <c r="H288" s="157"/>
      <c r="I288" s="157"/>
      <c r="J288" s="157"/>
      <c r="K288" s="157"/>
      <c r="L288" s="157"/>
      <c r="M288" s="158"/>
      <c r="N288" s="158"/>
      <c r="O288" s="158"/>
      <c r="P288" s="158"/>
      <c r="Q288" s="158"/>
      <c r="R288" s="158"/>
      <c r="S288" s="15"/>
      <c r="T288" s="15"/>
      <c r="U288" s="17"/>
      <c r="V288" s="17"/>
      <c r="W288" s="17"/>
      <c r="X288" s="17"/>
      <c r="Y288" s="17"/>
      <c r="Z288" s="15"/>
      <c r="AA288" s="15"/>
      <c r="AB288" s="15"/>
      <c r="AC288" s="15"/>
      <c r="AD288" s="146"/>
      <c r="AE288" s="158"/>
      <c r="AF288" s="15"/>
      <c r="AG288" s="15"/>
      <c r="AH288" s="15"/>
      <c r="AI288" s="15"/>
      <c r="AJ288" s="15"/>
    </row>
    <row r="289" spans="2:36">
      <c r="B289" s="16"/>
      <c r="C289" s="16"/>
      <c r="D289" s="157"/>
      <c r="E289" s="157"/>
      <c r="F289" s="157"/>
      <c r="G289" s="157"/>
      <c r="H289" s="157"/>
      <c r="I289" s="157"/>
      <c r="J289" s="157"/>
      <c r="K289" s="157"/>
      <c r="L289" s="157"/>
      <c r="M289" s="158"/>
      <c r="N289" s="158"/>
      <c r="O289" s="158"/>
      <c r="P289" s="158"/>
      <c r="Q289" s="158"/>
      <c r="R289" s="158"/>
      <c r="S289" s="15"/>
      <c r="T289" s="15"/>
      <c r="U289" s="17"/>
      <c r="V289" s="17"/>
      <c r="W289" s="17"/>
      <c r="X289" s="17"/>
      <c r="Y289" s="17"/>
      <c r="Z289" s="15"/>
      <c r="AA289" s="15"/>
      <c r="AB289" s="15"/>
      <c r="AC289" s="15"/>
      <c r="AD289" s="146"/>
      <c r="AE289" s="158"/>
      <c r="AF289" s="15"/>
      <c r="AG289" s="15"/>
      <c r="AH289" s="15"/>
      <c r="AI289" s="15"/>
      <c r="AJ289" s="15"/>
    </row>
    <row r="290" spans="2:36">
      <c r="B290" s="15"/>
      <c r="C290" s="15"/>
      <c r="D290" s="158"/>
      <c r="E290" s="158"/>
      <c r="F290" s="158"/>
      <c r="G290" s="157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"/>
      <c r="T290" s="15"/>
      <c r="U290" s="17"/>
      <c r="V290" s="17"/>
      <c r="W290" s="17"/>
      <c r="X290" s="17"/>
      <c r="Y290" s="17"/>
      <c r="Z290" s="15"/>
      <c r="AA290" s="15"/>
      <c r="AB290" s="15"/>
      <c r="AC290" s="15"/>
      <c r="AD290" s="146"/>
      <c r="AE290" s="158"/>
      <c r="AF290" s="15"/>
      <c r="AG290" s="15"/>
      <c r="AH290" s="15"/>
      <c r="AI290" s="15"/>
      <c r="AJ290" s="15"/>
    </row>
    <row r="291" spans="2:36">
      <c r="B291" s="15"/>
      <c r="C291" s="15"/>
      <c r="D291" s="158"/>
      <c r="E291" s="158"/>
      <c r="F291" s="158"/>
      <c r="G291" s="157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"/>
      <c r="T291" s="15"/>
      <c r="U291" s="17"/>
      <c r="V291" s="17"/>
      <c r="W291" s="17"/>
      <c r="X291" s="17"/>
      <c r="Y291" s="17"/>
      <c r="Z291" s="15"/>
      <c r="AA291" s="15"/>
      <c r="AB291" s="15"/>
      <c r="AC291" s="15"/>
      <c r="AD291" s="146"/>
      <c r="AE291" s="158"/>
      <c r="AF291" s="15"/>
      <c r="AG291" s="15"/>
      <c r="AH291" s="15"/>
      <c r="AI291" s="15"/>
      <c r="AJ291" s="15"/>
    </row>
    <row r="292" spans="2:36">
      <c r="G292" s="158"/>
      <c r="Z292" s="15"/>
      <c r="AA292" s="15"/>
      <c r="AB292" s="15"/>
      <c r="AC292" s="15"/>
      <c r="AD292" s="146"/>
      <c r="AE292" s="158"/>
      <c r="AF292" s="15"/>
      <c r="AG292" s="15"/>
      <c r="AH292" s="15"/>
      <c r="AI292" s="15"/>
      <c r="AJ292" s="15"/>
    </row>
    <row r="293" spans="2:36">
      <c r="G293" s="158"/>
      <c r="Z293" s="15"/>
      <c r="AA293" s="15"/>
      <c r="AB293" s="15"/>
      <c r="AC293" s="15"/>
      <c r="AD293" s="146"/>
      <c r="AE293" s="158"/>
      <c r="AF293" s="15"/>
      <c r="AG293" s="15"/>
      <c r="AH293" s="15"/>
      <c r="AI293" s="15"/>
      <c r="AJ293" s="15"/>
    </row>
  </sheetData>
  <autoFilter ref="A19:CF86"/>
  <mergeCells count="35">
    <mergeCell ref="AC90:AD90"/>
    <mergeCell ref="AE84:AJ84"/>
    <mergeCell ref="AK89:AK90"/>
    <mergeCell ref="I17:R18"/>
    <mergeCell ref="J14:AJ14"/>
    <mergeCell ref="Z16:Z18"/>
    <mergeCell ref="AB16:AB17"/>
    <mergeCell ref="AC84:AC85"/>
    <mergeCell ref="Z87:Z89"/>
    <mergeCell ref="D87:Y89"/>
    <mergeCell ref="AD84:AD85"/>
    <mergeCell ref="Z30:Z31"/>
    <mergeCell ref="Z40:Z41"/>
    <mergeCell ref="Z70:Z71"/>
    <mergeCell ref="Z28:Z29"/>
    <mergeCell ref="Z38:Z39"/>
    <mergeCell ref="AE2:AI2"/>
    <mergeCell ref="D8:AJ8"/>
    <mergeCell ref="E17:F18"/>
    <mergeCell ref="AA16:AA18"/>
    <mergeCell ref="D10:AJ10"/>
    <mergeCell ref="AE3:AI7"/>
    <mergeCell ref="D9:AJ9"/>
    <mergeCell ref="D11:AJ11"/>
    <mergeCell ref="D13:AJ13"/>
    <mergeCell ref="G17:H18"/>
    <mergeCell ref="D12:AJ12"/>
    <mergeCell ref="B17:D18"/>
    <mergeCell ref="B16:R16"/>
    <mergeCell ref="Z68:Z69"/>
    <mergeCell ref="Z54:Z55"/>
    <mergeCell ref="Z56:Z57"/>
    <mergeCell ref="AI16:AJ17"/>
    <mergeCell ref="S16:Y18"/>
    <mergeCell ref="AC16:AH17"/>
  </mergeCells>
  <phoneticPr fontId="14" type="noConversion"/>
  <printOptions horizontalCentered="1"/>
  <pageMargins left="3.937007874015748E-2" right="3.937007874015748E-2" top="0.19685039370078741" bottom="0.35433070866141736" header="0" footer="0.31496062992125984"/>
  <pageSetup paperSize="9" scale="45" firstPageNumber="0" fitToWidth="0" fitToHeight="0" orientation="landscape" r:id="rId1"/>
  <headerFooter differentFirst="1">
    <oddHeader>&amp;C8</oddHeader>
    <firstHeader>&amp;C7</firstHeader>
  </headerFooter>
  <rowBreaks count="1" manualBreakCount="1">
    <brk id="40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9" sqref="F19:AJ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4</vt:lpstr>
      <vt:lpstr>Приложение 3</vt:lpstr>
      <vt:lpstr>Лист1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user</cp:lastModifiedBy>
  <cp:lastPrinted>2025-08-15T05:06:26Z</cp:lastPrinted>
  <dcterms:created xsi:type="dcterms:W3CDTF">2011-12-09T07:36:49Z</dcterms:created>
  <dcterms:modified xsi:type="dcterms:W3CDTF">2026-01-20T05:25:24Z</dcterms:modified>
</cp:coreProperties>
</file>